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1000" windowWidth="18700" windowHeight="114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  <author>Peter Salamon</author>
  </authors>
  <commentList>
    <comment ref="AO62" authorId="0">
      <text>
        <r>
          <rPr>
            <sz val="10"/>
            <rFont val="Arial"/>
            <family val="0"/>
          </rPr>
          <t>rcarretero:
45-&gt;49</t>
        </r>
      </text>
    </comment>
    <comment ref="AO81" authorId="0">
      <text>
        <r>
          <rPr>
            <sz val="10"/>
            <rFont val="Arial"/>
            <family val="0"/>
          </rPr>
          <t>rcarretero:
45-&gt;55</t>
        </r>
      </text>
    </comment>
    <comment ref="AO75" authorId="0">
      <text>
        <r>
          <rPr>
            <sz val="10"/>
            <rFont val="Arial"/>
            <family val="0"/>
          </rPr>
          <t>rcarretero:
70-&gt;80</t>
        </r>
      </text>
    </comment>
    <comment ref="AL25" authorId="0">
      <text>
        <r>
          <rPr>
            <sz val="10"/>
            <rFont val="Arial"/>
            <family val="0"/>
          </rPr>
          <t>rcarretero:
40-&gt;42</t>
        </r>
      </text>
    </comment>
    <comment ref="AO25" authorId="0">
      <text>
        <r>
          <rPr>
            <sz val="10"/>
            <rFont val="Arial"/>
            <family val="0"/>
          </rPr>
          <t>rcarretero:
66-&gt;85</t>
        </r>
      </text>
    </comment>
    <comment ref="AO67" authorId="0">
      <text>
        <r>
          <rPr>
            <sz val="10"/>
            <rFont val="Arial"/>
            <family val="0"/>
          </rPr>
          <t>rcarretero:
66-&gt;68</t>
        </r>
      </text>
    </comment>
    <comment ref="AO59" authorId="0">
      <text>
        <r>
          <rPr>
            <sz val="10"/>
            <rFont val="Arial"/>
            <family val="0"/>
          </rPr>
          <t>rcarretero:
65-&gt;75</t>
        </r>
      </text>
    </comment>
    <comment ref="AO4" authorId="0">
      <text>
        <r>
          <rPr>
            <sz val="10"/>
            <rFont val="Arial"/>
            <family val="0"/>
          </rPr>
          <t>rcarretero:
63-&gt;71</t>
        </r>
      </text>
    </comment>
    <comment ref="AO74" authorId="0">
      <text>
        <r>
          <rPr>
            <sz val="10"/>
            <rFont val="Arial"/>
            <family val="0"/>
          </rPr>
          <t>rcarretero:
38-&gt;42</t>
        </r>
      </text>
    </comment>
    <comment ref="AA68" authorId="0">
      <text>
        <r>
          <rPr>
            <sz val="10"/>
            <rFont val="Arial"/>
            <family val="0"/>
          </rPr>
          <t>rcarretero:
41-&gt;44</t>
        </r>
      </text>
    </comment>
    <comment ref="AO71" authorId="0">
      <text>
        <r>
          <rPr>
            <sz val="10"/>
            <rFont val="Arial"/>
            <family val="0"/>
          </rPr>
          <t>rcarretero:
21-&gt;24</t>
        </r>
      </text>
    </comment>
    <comment ref="AA47" authorId="0">
      <text>
        <r>
          <rPr>
            <sz val="10"/>
            <rFont val="Arial"/>
            <family val="0"/>
          </rPr>
          <t>rcarretero:
33-&gt;37</t>
        </r>
      </text>
    </comment>
    <comment ref="AL56" authorId="0">
      <text>
        <r>
          <rPr>
            <sz val="10"/>
            <rFont val="Arial"/>
            <family val="0"/>
          </rPr>
          <t>rcarretero:
46-&gt;26
I don't know why it had a 46 here!</t>
        </r>
      </text>
    </comment>
    <comment ref="AO5" authorId="0">
      <text>
        <r>
          <rPr>
            <sz val="10"/>
            <rFont val="Arial"/>
            <family val="0"/>
          </rPr>
          <t>rcarretero:
75-&gt;87</t>
        </r>
      </text>
    </comment>
    <comment ref="AA43" authorId="0">
      <text>
        <r>
          <rPr>
            <sz val="10"/>
            <rFont val="Arial"/>
            <family val="0"/>
          </rPr>
          <t>rcarretero:
41-&gt;44</t>
        </r>
      </text>
    </comment>
    <comment ref="AO20" authorId="0">
      <text>
        <r>
          <rPr>
            <sz val="10"/>
            <rFont val="Arial"/>
            <family val="0"/>
          </rPr>
          <t>rcarretero:
58-&gt;65</t>
        </r>
      </text>
    </comment>
    <comment ref="AO52" authorId="0">
      <text>
        <r>
          <rPr>
            <sz val="10"/>
            <rFont val="Arial"/>
            <family val="0"/>
          </rPr>
          <t>rcarretero:
9-&gt;66
He had already a 9.
Why?</t>
        </r>
      </text>
    </comment>
    <comment ref="AO72" authorId="0">
      <text>
        <r>
          <rPr>
            <sz val="10"/>
            <rFont val="Arial"/>
            <family val="0"/>
          </rPr>
          <t>rcarretero:
74-&gt;82</t>
        </r>
      </text>
    </comment>
    <comment ref="AA58" authorId="0">
      <text>
        <r>
          <rPr>
            <sz val="10"/>
            <rFont val="Arial"/>
            <family val="0"/>
          </rPr>
          <t>rcarretero:
33-&gt;37</t>
        </r>
      </text>
    </comment>
    <comment ref="AA45" authorId="0">
      <text>
        <r>
          <rPr>
            <sz val="10"/>
            <rFont val="Arial"/>
            <family val="0"/>
          </rPr>
          <t>rcarretero:
48-&gt;50</t>
        </r>
      </text>
    </comment>
    <comment ref="AA53" authorId="1">
      <text>
        <r>
          <rPr>
            <b/>
            <sz val="9"/>
            <rFont val="Arial"/>
            <family val="0"/>
          </rPr>
          <t>Peter Salamon:</t>
        </r>
        <r>
          <rPr>
            <sz val="9"/>
            <rFont val="Arial"/>
            <family val="0"/>
          </rPr>
          <t xml:space="preserve">
15-&gt;45</t>
        </r>
      </text>
    </comment>
  </commentList>
</comments>
</file>

<file path=xl/sharedStrings.xml><?xml version="1.0" encoding="utf-8"?>
<sst xmlns="http://schemas.openxmlformats.org/spreadsheetml/2006/main" count="447" uniqueCount="304">
  <si>
    <r>
      <rPr>
        <sz val="10"/>
        <rFont val="Arial"/>
        <family val="0"/>
      </rPr>
      <t xml:space="preserve">stangco@gmail.com               </t>
    </r>
  </si>
  <si>
    <t xml:space="preserve">added 29/01/07 </t>
  </si>
  <si>
    <r>
      <rPr>
        <sz val="10"/>
        <rFont val="Arial"/>
        <family val="0"/>
      </rPr>
      <t xml:space="preserve">virtue@rohan.sdsu.edu           </t>
    </r>
  </si>
  <si>
    <t>Delta</t>
  </si>
  <si>
    <t>A</t>
  </si>
  <si>
    <t>A-</t>
  </si>
  <si>
    <t>Lower cutoffs</t>
  </si>
  <si>
    <t>B+</t>
  </si>
  <si>
    <t>next to grades</t>
  </si>
  <si>
    <t>B</t>
  </si>
  <si>
    <t>B-</t>
  </si>
  <si>
    <t>C+</t>
  </si>
  <si>
    <t>C</t>
  </si>
  <si>
    <t>D+</t>
  </si>
  <si>
    <t>D</t>
  </si>
  <si>
    <t>D-</t>
  </si>
  <si>
    <t>Xtra</t>
  </si>
  <si>
    <t>Adjusted</t>
  </si>
  <si>
    <t>Grade</t>
  </si>
  <si>
    <t>F</t>
  </si>
  <si>
    <t>2037075</t>
  </si>
  <si>
    <t>2040780</t>
  </si>
  <si>
    <t>0096257</t>
  </si>
  <si>
    <t>0043115</t>
  </si>
  <si>
    <t>4003136</t>
  </si>
  <si>
    <t>2041865</t>
  </si>
  <si>
    <t>0054113</t>
  </si>
  <si>
    <t>2129565</t>
  </si>
  <si>
    <t>6930851</t>
  </si>
  <si>
    <t>7445997</t>
  </si>
  <si>
    <t>1028695</t>
  </si>
  <si>
    <t>2024262</t>
  </si>
  <si>
    <t>8978139</t>
  </si>
  <si>
    <t>9974864</t>
  </si>
  <si>
    <t>2022593</t>
  </si>
  <si>
    <t>3071967</t>
  </si>
  <si>
    <t>4011115</t>
  </si>
  <si>
    <t>9923826</t>
  </si>
  <si>
    <t>1360469</t>
  </si>
  <si>
    <t>8917610</t>
  </si>
  <si>
    <t>2991119</t>
  </si>
  <si>
    <t>9979190</t>
  </si>
  <si>
    <t>5973215</t>
  </si>
  <si>
    <t>9880313</t>
  </si>
  <si>
    <t>5973273</t>
  </si>
  <si>
    <t>9969323</t>
  </si>
  <si>
    <t>2096765</t>
  </si>
  <si>
    <t>9966023</t>
  </si>
  <si>
    <t>1048921</t>
  </si>
  <si>
    <t>7396219</t>
  </si>
  <si>
    <t>5909113</t>
  </si>
  <si>
    <t>0087681</t>
  </si>
  <si>
    <t>2075987</t>
  </si>
  <si>
    <t>4001496</t>
  </si>
  <si>
    <t>0002599</t>
  </si>
  <si>
    <t>4053880</t>
  </si>
  <si>
    <t>3003672</t>
  </si>
  <si>
    <t>2055838</t>
  </si>
  <si>
    <t>2052139</t>
  </si>
  <si>
    <t>9905906</t>
  </si>
  <si>
    <t>1007905</t>
  </si>
  <si>
    <t>8939531</t>
  </si>
  <si>
    <t>0086316</t>
  </si>
  <si>
    <t>0965198</t>
  </si>
  <si>
    <t>8986959</t>
  </si>
  <si>
    <t>0067517</t>
  </si>
  <si>
    <t>3971570</t>
  </si>
  <si>
    <t>0069806</t>
  </si>
  <si>
    <t>0938747</t>
  </si>
  <si>
    <t>4926204</t>
  </si>
  <si>
    <t>9944071</t>
  </si>
  <si>
    <t>8977186</t>
  </si>
  <si>
    <t>0010122</t>
  </si>
  <si>
    <t>2028102</t>
  </si>
  <si>
    <t>0061285</t>
  </si>
  <si>
    <t>3044569</t>
  </si>
  <si>
    <t>0032175</t>
  </si>
  <si>
    <t>1073114</t>
  </si>
  <si>
    <t>6930807</t>
  </si>
  <si>
    <t>1071149</t>
  </si>
  <si>
    <t>9944900</t>
  </si>
  <si>
    <t>1940859</t>
  </si>
  <si>
    <t>9956613</t>
  </si>
  <si>
    <t>8107187</t>
  </si>
  <si>
    <t>1058124</t>
  </si>
  <si>
    <t>4035294</t>
  </si>
  <si>
    <t>1095847</t>
  </si>
  <si>
    <t>4054698</t>
  </si>
  <si>
    <t>8908324</t>
  </si>
  <si>
    <t>4032243</t>
  </si>
  <si>
    <t>9642081</t>
  </si>
  <si>
    <t>1938579</t>
  </si>
  <si>
    <t>2430920</t>
  </si>
  <si>
    <t>1075018</t>
  </si>
  <si>
    <t>3038113</t>
  </si>
  <si>
    <t>5961324</t>
  </si>
  <si>
    <t>4053009</t>
  </si>
  <si>
    <t>3058173</t>
  </si>
  <si>
    <t>3050024</t>
  </si>
  <si>
    <t>CODE</t>
  </si>
  <si>
    <r>
      <rPr>
        <sz val="10"/>
        <rFont val="Arial"/>
        <family val="0"/>
      </rPr>
      <t xml:space="preserve">purrfectrek@aol.com             </t>
    </r>
  </si>
  <si>
    <t xml:space="preserve">added 24/01/07 </t>
  </si>
  <si>
    <r>
      <rPr>
        <sz val="10"/>
        <rFont val="Arial"/>
        <family val="0"/>
      </rPr>
      <t xml:space="preserve">mariecar_estanislao@hotmail.com </t>
    </r>
  </si>
  <si>
    <t xml:space="preserve">KMARIN33@HOTMAIL.COM            </t>
  </si>
  <si>
    <r>
      <rPr>
        <sz val="10"/>
        <rFont val="Arial"/>
        <family val="0"/>
      </rPr>
      <t xml:space="preserve">laginascott@yahoo.com           </t>
    </r>
  </si>
  <si>
    <r>
      <rPr>
        <sz val="10"/>
        <rFont val="Arial"/>
        <family val="0"/>
      </rPr>
      <t xml:space="preserve">jtan@rohan.sdsu.edu             </t>
    </r>
  </si>
  <si>
    <t xml:space="preserve">                                </t>
  </si>
  <si>
    <t xml:space="preserve">               </t>
  </si>
  <si>
    <r>
      <rPr>
        <sz val="10"/>
        <rFont val="Arial"/>
        <family val="0"/>
      </rPr>
      <t xml:space="preserve">samrocksmyshire@gmail.com       </t>
    </r>
  </si>
  <si>
    <t xml:space="preserve">               </t>
  </si>
  <si>
    <t xml:space="preserve">blondiebabe442000@yahoo.com     </t>
  </si>
  <si>
    <t xml:space="preserve">added 19/01/07 </t>
  </si>
  <si>
    <t xml:space="preserve">stephanieward103@msn.com        </t>
  </si>
  <si>
    <t xml:space="preserve">               </t>
  </si>
  <si>
    <r>
      <rPr>
        <sz val="10"/>
        <rFont val="Arial"/>
        <family val="0"/>
      </rPr>
      <t xml:space="preserve">matt_williams62@msn.com         </t>
    </r>
  </si>
  <si>
    <t xml:space="preserve">               </t>
  </si>
  <si>
    <t xml:space="preserve">bandm061403@aol.com             </t>
  </si>
  <si>
    <t>Add</t>
  </si>
  <si>
    <t>Sect</t>
  </si>
  <si>
    <t>E-mail</t>
  </si>
  <si>
    <t>MAX</t>
  </si>
  <si>
    <t>AVERAGE</t>
  </si>
  <si>
    <t>Total</t>
  </si>
  <si>
    <t>%</t>
  </si>
  <si>
    <t>Test</t>
  </si>
  <si>
    <t>Grades</t>
  </si>
  <si>
    <t>=.2HW+.3Lab+.5Tests</t>
  </si>
  <si>
    <r>
      <rPr>
        <sz val="10"/>
        <rFont val="Arial"/>
        <family val="0"/>
      </rPr>
      <t xml:space="preserve">patpallastrini@yahoo.com        </t>
    </r>
  </si>
  <si>
    <t xml:space="preserve">               </t>
  </si>
  <si>
    <t xml:space="preserve">h2oprigge@yahoo.com             </t>
  </si>
  <si>
    <t xml:space="preserve">               </t>
  </si>
  <si>
    <t xml:space="preserve">cquerin34@yahoo.com             </t>
  </si>
  <si>
    <t xml:space="preserve">               </t>
  </si>
  <si>
    <t xml:space="preserve">matthuse8806@yahoo.com          </t>
  </si>
  <si>
    <t xml:space="preserve">               </t>
  </si>
  <si>
    <r>
      <rPr>
        <sz val="10"/>
        <rFont val="Arial"/>
        <family val="0"/>
      </rPr>
      <t xml:space="preserve">jennicareeves@cox.net           </t>
    </r>
  </si>
  <si>
    <t xml:space="preserve">               </t>
  </si>
  <si>
    <r>
      <rPr>
        <sz val="10"/>
        <rFont val="Arial"/>
        <family val="0"/>
      </rPr>
      <t xml:space="preserve">omegaelinas@yahoo.com           </t>
    </r>
  </si>
  <si>
    <t xml:space="preserve">               </t>
  </si>
  <si>
    <t xml:space="preserve">crice27@cox.net                 </t>
  </si>
  <si>
    <t xml:space="preserve">               </t>
  </si>
  <si>
    <t xml:space="preserve">blondebarbie516@aol.com         </t>
  </si>
  <si>
    <t xml:space="preserve">               </t>
  </si>
  <si>
    <t xml:space="preserve">romero7@rohan.sdsu.edu          </t>
  </si>
  <si>
    <t xml:space="preserve">               </t>
  </si>
  <si>
    <t xml:space="preserve">                                </t>
  </si>
  <si>
    <t xml:space="preserve">               </t>
  </si>
  <si>
    <r>
      <rPr>
        <sz val="10"/>
        <rFont val="Arial"/>
        <family val="0"/>
      </rPr>
      <t xml:space="preserve">robyn_rubalcaba@hotmail.com     </t>
    </r>
  </si>
  <si>
    <t xml:space="preserve">               </t>
  </si>
  <si>
    <t xml:space="preserve">tinytb2@aol.com                 </t>
  </si>
  <si>
    <t xml:space="preserve">added 19/01/07 </t>
  </si>
  <si>
    <t xml:space="preserve">princessleah522@yahoo.com       </t>
  </si>
  <si>
    <t xml:space="preserve">added 19/01/07 </t>
  </si>
  <si>
    <t xml:space="preserve">psmylie11@hotmail.com           </t>
  </si>
  <si>
    <t xml:space="preserve">               </t>
  </si>
  <si>
    <r>
      <rPr>
        <sz val="10"/>
        <rFont val="Arial"/>
        <family val="0"/>
      </rPr>
      <t xml:space="preserve">spiveykate@hotmail.com          </t>
    </r>
  </si>
  <si>
    <t xml:space="preserve">               </t>
  </si>
  <si>
    <r>
      <rPr>
        <sz val="10"/>
        <rFont val="Arial"/>
        <family val="0"/>
      </rPr>
      <t xml:space="preserve">stasi@rohan.sdsu.edu            </t>
    </r>
  </si>
  <si>
    <t xml:space="preserve">               </t>
  </si>
  <si>
    <t xml:space="preserve">                                </t>
  </si>
  <si>
    <t xml:space="preserve">               </t>
  </si>
  <si>
    <t xml:space="preserve">ray17ard@yahoo.com              </t>
  </si>
  <si>
    <t xml:space="preserve">               </t>
  </si>
  <si>
    <t xml:space="preserve">You8MiRice@yahoo.com            </t>
  </si>
  <si>
    <t xml:space="preserve">               </t>
  </si>
  <si>
    <r>
      <rPr>
        <sz val="10"/>
        <rFont val="Arial"/>
        <family val="0"/>
      </rPr>
      <t xml:space="preserve">phuong_tri3@yahoo.com           </t>
    </r>
  </si>
  <si>
    <t xml:space="preserve">               </t>
  </si>
  <si>
    <t xml:space="preserve">added 21/01/07 </t>
  </si>
  <si>
    <r>
      <rPr>
        <sz val="10"/>
        <rFont val="Arial"/>
        <family val="0"/>
      </rPr>
      <t xml:space="preserve">alex_117058@hotmail.com         </t>
    </r>
  </si>
  <si>
    <t xml:space="preserve">               </t>
  </si>
  <si>
    <t xml:space="preserve">Kenzie0044@aol.com              </t>
  </si>
  <si>
    <t xml:space="preserve">               </t>
  </si>
  <si>
    <t xml:space="preserve">kyralorien43@aol.com            </t>
  </si>
  <si>
    <t xml:space="preserve">               </t>
  </si>
  <si>
    <r>
      <rPr>
        <sz val="10"/>
        <rFont val="Arial"/>
        <family val="0"/>
      </rPr>
      <t xml:space="preserve">camillemarquess@hotmail.com     </t>
    </r>
  </si>
  <si>
    <t xml:space="preserve">               </t>
  </si>
  <si>
    <t xml:space="preserve">kmarshall1987@aol.com           </t>
  </si>
  <si>
    <t xml:space="preserve">               </t>
  </si>
  <si>
    <t xml:space="preserve">caliegurlie88@yahoo.com         </t>
  </si>
  <si>
    <t xml:space="preserve">               </t>
  </si>
  <si>
    <t xml:space="preserve">flamminchick222@yahoo.com       </t>
  </si>
  <si>
    <t xml:space="preserve">               </t>
  </si>
  <si>
    <t xml:space="preserve">caligurlsoccer22@Aol.com        </t>
  </si>
  <si>
    <t xml:space="preserve">               </t>
  </si>
  <si>
    <r>
      <rPr>
        <sz val="10"/>
        <rFont val="Arial"/>
        <family val="0"/>
      </rPr>
      <t xml:space="preserve">abgreenmoon@hotmail.com         </t>
    </r>
  </si>
  <si>
    <t xml:space="preserve">               </t>
  </si>
  <si>
    <t xml:space="preserve">acmorales1@sbcglobal.net        </t>
  </si>
  <si>
    <t xml:space="preserve">added 21/01/07 </t>
  </si>
  <si>
    <r>
      <rPr>
        <sz val="10"/>
        <rFont val="Arial"/>
        <family val="0"/>
      </rPr>
      <t xml:space="preserve">missmeef@hotmail.com            </t>
    </r>
  </si>
  <si>
    <t xml:space="preserve">               </t>
  </si>
  <si>
    <r>
      <rPr>
        <sz val="10"/>
        <rFont val="Arial"/>
        <family val="0"/>
      </rPr>
      <t xml:space="preserve">getlo@cox.net                   </t>
    </r>
  </si>
  <si>
    <t xml:space="preserve">               </t>
  </si>
  <si>
    <r>
      <rPr>
        <sz val="10"/>
        <rFont val="Arial"/>
        <family val="0"/>
      </rPr>
      <t xml:space="preserve">jacknestler@pacbell.net         </t>
    </r>
  </si>
  <si>
    <t xml:space="preserve">               </t>
  </si>
  <si>
    <r>
      <rPr>
        <sz val="10"/>
        <rFont val="Arial"/>
        <family val="0"/>
      </rPr>
      <t xml:space="preserve">cnichols@rohan.sdsu.edu         </t>
    </r>
  </si>
  <si>
    <t xml:space="preserve">               </t>
  </si>
  <si>
    <r>
      <rPr>
        <sz val="10"/>
        <rFont val="Arial"/>
        <family val="0"/>
      </rPr>
      <t xml:space="preserve">prideolea@hotmail.com           </t>
    </r>
  </si>
  <si>
    <t xml:space="preserve">               </t>
  </si>
  <si>
    <r>
      <rPr>
        <sz val="10"/>
        <rFont val="Arial"/>
        <family val="0"/>
      </rPr>
      <t xml:space="preserve">faunhizzle@yahoo.com            </t>
    </r>
  </si>
  <si>
    <t xml:space="preserve">               </t>
  </si>
  <si>
    <t xml:space="preserve">romual8@aol.com                 </t>
  </si>
  <si>
    <t xml:space="preserve">               </t>
  </si>
  <si>
    <t xml:space="preserve">fischer1@rohan.sdsu.edu         </t>
  </si>
  <si>
    <t xml:space="preserve">               </t>
  </si>
  <si>
    <r>
      <rPr>
        <sz val="10"/>
        <rFont val="Arial"/>
        <family val="0"/>
      </rPr>
      <t xml:space="preserve">freelizzie@gmail.com            </t>
    </r>
  </si>
  <si>
    <t xml:space="preserve">               </t>
  </si>
  <si>
    <r>
      <rPr>
        <sz val="10"/>
        <rFont val="Arial"/>
        <family val="0"/>
      </rPr>
      <t xml:space="preserve">fryling@rohan.sdsu.edu          </t>
    </r>
  </si>
  <si>
    <t xml:space="preserve">               </t>
  </si>
  <si>
    <t xml:space="preserve">gonesurfing87@hotmail.com       </t>
  </si>
  <si>
    <t xml:space="preserve">               </t>
  </si>
  <si>
    <r>
      <rPr>
        <sz val="10"/>
        <rFont val="Arial"/>
        <family val="0"/>
      </rPr>
      <t xml:space="preserve">aglenn@rohan.sdsu.edu           </t>
    </r>
  </si>
  <si>
    <t xml:space="preserve">               </t>
  </si>
  <si>
    <r>
      <rPr>
        <sz val="10"/>
        <rFont val="Arial"/>
        <family val="0"/>
      </rPr>
      <t xml:space="preserve">tgomez@rohan.sdsu.edu           </t>
    </r>
  </si>
  <si>
    <t xml:space="preserve">               </t>
  </si>
  <si>
    <t xml:space="preserve">junebabie630@yahoo.com          </t>
  </si>
  <si>
    <t xml:space="preserve">               </t>
  </si>
  <si>
    <t xml:space="preserve">casurfer101@yahoo.com           </t>
  </si>
  <si>
    <t xml:space="preserve">               </t>
  </si>
  <si>
    <r>
      <rPr>
        <sz val="10"/>
        <rFont val="Arial"/>
        <family val="0"/>
      </rPr>
      <t xml:space="preserve">yongbyrd@gmail.com              </t>
    </r>
  </si>
  <si>
    <t xml:space="preserve">               </t>
  </si>
  <si>
    <t xml:space="preserve">                                </t>
  </si>
  <si>
    <t xml:space="preserve">               </t>
  </si>
  <si>
    <t xml:space="preserve">rustacali18@aol.com             </t>
  </si>
  <si>
    <t xml:space="preserve">added 19/01/07 </t>
  </si>
  <si>
    <t xml:space="preserve">killerkm8@yahoo.com             </t>
  </si>
  <si>
    <t xml:space="preserve">               </t>
  </si>
  <si>
    <r>
      <rPr>
        <sz val="10"/>
        <rFont val="Arial"/>
        <family val="0"/>
      </rPr>
      <t xml:space="preserve">jaros@rohan.sdsu.edu            </t>
    </r>
  </si>
  <si>
    <t xml:space="preserve">               </t>
  </si>
  <si>
    <t xml:space="preserve">mkessler1129@yahoo.com          </t>
  </si>
  <si>
    <t xml:space="preserve">               </t>
  </si>
  <si>
    <r>
      <rPr>
        <sz val="10"/>
        <rFont val="Arial"/>
        <family val="0"/>
      </rPr>
      <t xml:space="preserve">Katiekozma@aol.com              </t>
    </r>
  </si>
  <si>
    <t xml:space="preserve">               </t>
  </si>
  <si>
    <t xml:space="preserve">ashkroening8@yahoo.com          </t>
  </si>
  <si>
    <t xml:space="preserve">               </t>
  </si>
  <si>
    <t xml:space="preserve">                                </t>
  </si>
  <si>
    <t>Max:</t>
  </si>
  <si>
    <t>HW</t>
  </si>
  <si>
    <t>HW</t>
  </si>
  <si>
    <t>LABS</t>
  </si>
  <si>
    <t>LAB</t>
  </si>
  <si>
    <t>THEORY</t>
  </si>
  <si>
    <t>Add</t>
  </si>
  <si>
    <t>Sect</t>
  </si>
  <si>
    <t>E-mail</t>
  </si>
  <si>
    <r>
      <rPr>
        <b/>
        <sz val="10"/>
        <rFont val="Arial"/>
        <family val="0"/>
      </rPr>
      <t xml:space="preserve">Alg </t>
    </r>
  </si>
  <si>
    <t xml:space="preserve">Linear </t>
  </si>
  <si>
    <r>
      <rPr>
        <b/>
        <sz val="10"/>
        <rFont val="Arial"/>
        <family val="0"/>
      </rPr>
      <t xml:space="preserve">Lstsq </t>
    </r>
  </si>
  <si>
    <t xml:space="preserve">Quad </t>
  </si>
  <si>
    <r>
      <rPr>
        <b/>
        <sz val="10"/>
        <rFont val="Arial"/>
        <family val="0"/>
      </rPr>
      <t xml:space="preserve">Otherfcn </t>
    </r>
  </si>
  <si>
    <r>
      <rPr>
        <b/>
        <sz val="10"/>
        <rFont val="Arial"/>
        <family val="0"/>
      </rPr>
      <t>Allom</t>
    </r>
  </si>
  <si>
    <r>
      <rPr>
        <b/>
        <sz val="10"/>
        <rFont val="Arial"/>
        <family val="0"/>
      </rPr>
      <t>Disc</t>
    </r>
  </si>
  <si>
    <r>
      <rPr>
        <b/>
        <sz val="10"/>
        <rFont val="Arial"/>
        <family val="0"/>
      </rPr>
      <t>Lindisc</t>
    </r>
  </si>
  <si>
    <r>
      <rPr>
        <b/>
        <sz val="10"/>
        <rFont val="Arial"/>
        <family val="0"/>
      </rPr>
      <t>Introderiv</t>
    </r>
  </si>
  <si>
    <r>
      <rPr>
        <b/>
        <sz val="10"/>
        <rFont val="Arial"/>
        <family val="0"/>
      </rPr>
      <t>Veltang</t>
    </r>
  </si>
  <si>
    <t>Limits</t>
  </si>
  <si>
    <t>Rules</t>
  </si>
  <si>
    <r>
      <rPr>
        <b/>
        <sz val="10"/>
        <rFont val="Arial"/>
        <family val="0"/>
      </rPr>
      <t xml:space="preserve">Applder </t>
    </r>
  </si>
  <si>
    <r>
      <rPr>
        <b/>
        <sz val="10"/>
        <rFont val="Arial"/>
        <family val="0"/>
      </rPr>
      <t xml:space="preserve">Expln </t>
    </r>
  </si>
  <si>
    <t xml:space="preserve">Product </t>
  </si>
  <si>
    <t xml:space="preserve">Quotient </t>
  </si>
  <si>
    <t>Chain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</si>
  <si>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</si>
  <si>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</si>
  <si>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</si>
  <si>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</si>
  <si>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</si>
  <si>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</si>
  <si>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</si>
  <si>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</si>
  <si>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</si>
  <si>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Lab</t>
  </si>
  <si>
    <t>MT1</t>
  </si>
  <si>
    <t>MT2</t>
  </si>
  <si>
    <t>MT3</t>
  </si>
  <si>
    <t>MT1</t>
  </si>
  <si>
    <t>MT2</t>
  </si>
  <si>
    <t>MT3</t>
  </si>
  <si>
    <t>FINAL</t>
  </si>
  <si>
    <t>THEO</t>
  </si>
  <si>
    <t xml:space="preserve">               </t>
  </si>
  <si>
    <r>
      <rPr>
        <sz val="10"/>
        <rFont val="Arial"/>
        <family val="0"/>
      </rPr>
      <t xml:space="preserve">allenacenas@yahoo.com           </t>
    </r>
  </si>
  <si>
    <t xml:space="preserve">               </t>
  </si>
  <si>
    <t xml:space="preserve">mus5599@yahoo.com               </t>
  </si>
  <si>
    <t xml:space="preserve">               </t>
  </si>
  <si>
    <r>
      <rPr>
        <sz val="10"/>
        <rFont val="Arial"/>
        <family val="0"/>
      </rPr>
      <t xml:space="preserve">jarredon@rohan.sdsu.edu         </t>
    </r>
  </si>
  <si>
    <t xml:space="preserve">               </t>
  </si>
  <si>
    <r>
      <rPr>
        <sz val="10"/>
        <rFont val="Arial"/>
        <family val="0"/>
      </rPr>
      <t xml:space="preserve">esmyesmeralda@cox.net           </t>
    </r>
  </si>
  <si>
    <t xml:space="preserve">               </t>
  </si>
  <si>
    <t xml:space="preserve">JessiBella14@aol.com            </t>
  </si>
  <si>
    <t xml:space="preserve">               </t>
  </si>
  <si>
    <r>
      <rPr>
        <sz val="10"/>
        <rFont val="Arial"/>
        <family val="0"/>
      </rPr>
      <t xml:space="preserve">sbeck@rohan.sdsu.edu            </t>
    </r>
  </si>
  <si>
    <t xml:space="preserve">               </t>
  </si>
  <si>
    <t xml:space="preserve">AmandaLB1@hotmail.com           </t>
  </si>
  <si>
    <t xml:space="preserve">               </t>
  </si>
  <si>
    <t xml:space="preserve">                                </t>
  </si>
  <si>
    <t xml:space="preserve">               </t>
  </si>
  <si>
    <t xml:space="preserve">                                </t>
  </si>
  <si>
    <t xml:space="preserve">added 19/01/07 </t>
  </si>
  <si>
    <r>
      <rPr>
        <sz val="10"/>
        <rFont val="Arial"/>
        <family val="0"/>
      </rPr>
      <t xml:space="preserve">jpcasabar@hotmail.com           </t>
    </r>
  </si>
  <si>
    <t xml:space="preserve">               </t>
  </si>
  <si>
    <t xml:space="preserve">                                </t>
  </si>
  <si>
    <t xml:space="preserve">               </t>
  </si>
  <si>
    <t xml:space="preserve">bseballbaby06@aol.com           </t>
  </si>
  <si>
    <t xml:space="preserve">added 19/01/07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</si>
</sst>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"/>
    <numFmt numFmtId="173" formatCode="0.0000"/>
    <numFmt numFmtId="174" formatCode="0.000"/>
  </numFmts>
  <fonts count="9">
    <font>
      <sz val="10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1" fontId="1" fillId="3" borderId="1" xfId="0" applyNumberFormat="1" applyFont="1" applyFill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1" fontId="1" fillId="2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" fontId="0" fillId="4" borderId="1" xfId="0" applyNumberFormat="1" applyFont="1" applyFill="1" applyBorder="1" applyAlignment="1">
      <alignment horizontal="center"/>
    </xf>
    <xf numFmtId="1" fontId="0" fillId="5" borderId="1" xfId="0" applyNumberFormat="1" applyFont="1" applyFill="1" applyBorder="1" applyAlignment="1">
      <alignment horizontal="right"/>
    </xf>
    <xf numFmtId="1" fontId="0" fillId="6" borderId="1" xfId="0" applyNumberFormat="1" applyFont="1" applyFill="1" applyBorder="1" applyAlignment="1">
      <alignment horizontal="right"/>
    </xf>
    <xf numFmtId="1" fontId="0" fillId="7" borderId="1" xfId="0" applyNumberFormat="1" applyFont="1" applyFill="1" applyBorder="1" applyAlignment="1">
      <alignment/>
    </xf>
    <xf numFmtId="1" fontId="0" fillId="8" borderId="1" xfId="0" applyNumberFormat="1" applyFont="1" applyFill="1" applyBorder="1" applyAlignment="1">
      <alignment/>
    </xf>
    <xf numFmtId="1" fontId="0" fillId="9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1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1" fontId="0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2" borderId="1" xfId="0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2" fillId="10" borderId="1" xfId="0" applyNumberFormat="1" applyFont="1" applyFill="1" applyBorder="1" applyAlignment="1" applyProtection="1">
      <alignment/>
      <protection/>
    </xf>
    <xf numFmtId="1" fontId="0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right"/>
    </xf>
    <xf numFmtId="0" fontId="0" fillId="0" borderId="1" xfId="0" applyFont="1" applyBorder="1" applyAlignment="1" quotePrefix="1">
      <alignment/>
    </xf>
    <xf numFmtId="172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1" fontId="1" fillId="2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" fontId="0" fillId="4" borderId="1" xfId="0" applyNumberFormat="1" applyFont="1" applyFill="1" applyBorder="1" applyAlignment="1">
      <alignment horizontal="center"/>
    </xf>
    <xf numFmtId="1" fontId="0" fillId="5" borderId="1" xfId="0" applyNumberFormat="1" applyFont="1" applyFill="1" applyBorder="1" applyAlignment="1">
      <alignment horizontal="right"/>
    </xf>
    <xf numFmtId="1" fontId="0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1" fontId="0" fillId="7" borderId="1" xfId="0" applyNumberFormat="1" applyFont="1" applyFill="1" applyBorder="1" applyAlignment="1">
      <alignment/>
    </xf>
    <xf numFmtId="1" fontId="0" fillId="8" borderId="1" xfId="0" applyNumberFormat="1" applyFont="1" applyFill="1" applyBorder="1" applyAlignment="1">
      <alignment/>
    </xf>
    <xf numFmtId="172" fontId="2" fillId="10" borderId="1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2" fontId="0" fillId="11" borderId="0" xfId="0" applyNumberFormat="1" applyFill="1" applyAlignment="1">
      <alignment/>
    </xf>
    <xf numFmtId="1" fontId="1" fillId="0" borderId="1" xfId="0" applyNumberFormat="1" applyFont="1" applyFill="1" applyBorder="1" applyAlignment="1">
      <alignment/>
    </xf>
    <xf numFmtId="172" fontId="2" fillId="0" borderId="1" xfId="0" applyNumberFormat="1" applyFont="1" applyFill="1" applyBorder="1" applyAlignment="1" applyProtection="1">
      <alignment/>
      <protection/>
    </xf>
    <xf numFmtId="172" fontId="0" fillId="0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0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66"/>
      <rgbColor rgb="00CC99FF"/>
      <rgbColor rgb="00FFCC99"/>
      <rgbColor rgb="003366FF"/>
      <rgbColor rgb="0033CCCC"/>
      <rgbColor rgb="0094BD5E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01"/>
  <sheetViews>
    <sheetView tabSelected="1" workbookViewId="0" topLeftCell="A1">
      <pane xSplit="4160" ySplit="740" topLeftCell="AG67" activePane="bottomLeft" state="split"/>
      <selection pane="topLeft" activeCell="E1" sqref="E1:BB2"/>
      <selection pane="topRight" activeCell="A1" sqref="A1:A16384"/>
      <selection pane="bottomLeft" activeCell="A82" sqref="A82:IV82"/>
      <selection pane="bottomRight" activeCell="AY85" sqref="AY85"/>
    </sheetView>
  </sheetViews>
  <sheetFormatPr defaultColWidth="11.421875" defaultRowHeight="12.75"/>
  <cols>
    <col min="1" max="1" width="17.28125" style="8" customWidth="1"/>
    <col min="2" max="2" width="14.421875" style="8" hidden="1" customWidth="1"/>
    <col min="3" max="3" width="5.00390625" style="8" hidden="1" customWidth="1"/>
    <col min="4" max="4" width="31.421875" style="7" hidden="1" customWidth="1"/>
    <col min="5" max="5" width="4.00390625" style="6" bestFit="1" customWidth="1"/>
    <col min="6" max="9" width="4.421875" style="6" customWidth="1"/>
    <col min="10" max="21" width="4.421875" style="7" customWidth="1"/>
    <col min="22" max="22" width="1.421875" style="7" customWidth="1"/>
    <col min="23" max="23" width="4.7109375" style="7" bestFit="1" customWidth="1"/>
    <col min="24" max="24" width="5.8515625" style="7" bestFit="1" customWidth="1"/>
    <col min="25" max="25" width="0" style="7" hidden="1" customWidth="1"/>
    <col min="26" max="26" width="2.421875" style="7" customWidth="1"/>
    <col min="27" max="27" width="6.00390625" style="7" bestFit="1" customWidth="1"/>
    <col min="28" max="35" width="4.421875" style="7" customWidth="1"/>
    <col min="36" max="37" width="4.7109375" style="7" customWidth="1"/>
    <col min="38" max="38" width="4.7109375" style="31" customWidth="1"/>
    <col min="39" max="39" width="5.140625" style="30" customWidth="1"/>
    <col min="40" max="40" width="4.7109375" style="30" customWidth="1"/>
    <col min="41" max="41" width="4.7109375" style="31" customWidth="1"/>
    <col min="42" max="42" width="5.00390625" style="30" customWidth="1"/>
    <col min="43" max="43" width="4.7109375" style="32" customWidth="1"/>
    <col min="44" max="44" width="5.28125" style="6" customWidth="1"/>
    <col min="45" max="45" width="6.00390625" style="7" customWidth="1"/>
    <col min="46" max="46" width="2.140625" style="7" customWidth="1"/>
    <col min="47" max="47" width="5.28125" style="7" customWidth="1"/>
    <col min="48" max="48" width="4.7109375" style="7" customWidth="1"/>
    <col min="49" max="49" width="2.28125" style="7" customWidth="1"/>
    <col min="50" max="50" width="9.8515625" style="7" customWidth="1"/>
    <col min="51" max="51" width="7.421875" style="7" customWidth="1"/>
    <col min="52" max="52" width="4.00390625" style="7" customWidth="1"/>
    <col min="53" max="54" width="6.00390625" style="7" customWidth="1"/>
    <col min="55" max="55" width="6.00390625" style="1" customWidth="1"/>
    <col min="56" max="211" width="11.421875" style="7" customWidth="1"/>
    <col min="212" max="16384" width="11.421875" style="26" customWidth="1"/>
  </cols>
  <sheetData>
    <row r="1" spans="1:54" ht="12.75">
      <c r="A1" s="21"/>
      <c r="B1" s="21"/>
      <c r="C1" s="21"/>
      <c r="D1" s="22" t="s">
        <v>235</v>
      </c>
      <c r="E1" s="23"/>
      <c r="F1" s="23"/>
      <c r="G1" s="23"/>
      <c r="H1" s="23"/>
      <c r="I1" s="23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1" t="s">
        <v>236</v>
      </c>
      <c r="X1" s="21" t="s">
        <v>237</v>
      </c>
      <c r="Y1" s="21"/>
      <c r="Z1" s="21"/>
      <c r="AA1" s="4" t="s">
        <v>238</v>
      </c>
      <c r="AB1" s="24"/>
      <c r="AC1" s="24"/>
      <c r="AD1" s="24"/>
      <c r="AE1" s="24"/>
      <c r="AF1" s="24"/>
      <c r="AG1" s="24"/>
      <c r="AH1" s="24"/>
      <c r="AI1" s="24"/>
      <c r="AJ1" s="21" t="s">
        <v>270</v>
      </c>
      <c r="AK1" s="24"/>
      <c r="AL1" s="3" t="s">
        <v>239</v>
      </c>
      <c r="AM1" s="3"/>
      <c r="AN1" s="3"/>
      <c r="AO1" s="3" t="s">
        <v>240</v>
      </c>
      <c r="AP1" s="25"/>
      <c r="AQ1" s="25"/>
      <c r="AR1" s="3" t="s">
        <v>277</v>
      </c>
      <c r="AS1" s="4"/>
      <c r="AU1" s="4" t="s">
        <v>124</v>
      </c>
      <c r="AV1" s="4" t="s">
        <v>124</v>
      </c>
      <c r="AX1" s="59" t="s">
        <v>125</v>
      </c>
      <c r="AZ1" s="7" t="s">
        <v>16</v>
      </c>
      <c r="BA1" s="7" t="s">
        <v>124</v>
      </c>
      <c r="BB1" s="7" t="s">
        <v>18</v>
      </c>
    </row>
    <row r="2" spans="1:53" ht="12.75">
      <c r="A2" s="21"/>
      <c r="B2" s="21" t="s">
        <v>241</v>
      </c>
      <c r="C2" s="21" t="s">
        <v>242</v>
      </c>
      <c r="D2" s="4" t="s">
        <v>243</v>
      </c>
      <c r="E2" s="13" t="s">
        <v>244</v>
      </c>
      <c r="F2" s="13" t="s">
        <v>245</v>
      </c>
      <c r="G2" s="13" t="s">
        <v>246</v>
      </c>
      <c r="H2" s="13" t="s">
        <v>247</v>
      </c>
      <c r="I2" s="13" t="s">
        <v>248</v>
      </c>
      <c r="J2" s="4" t="s">
        <v>249</v>
      </c>
      <c r="K2" s="4" t="s">
        <v>250</v>
      </c>
      <c r="L2" s="4" t="s">
        <v>251</v>
      </c>
      <c r="M2" s="4" t="s">
        <v>252</v>
      </c>
      <c r="N2" s="4" t="s">
        <v>253</v>
      </c>
      <c r="O2" s="4" t="s">
        <v>254</v>
      </c>
      <c r="P2" s="4" t="s">
        <v>255</v>
      </c>
      <c r="Q2" s="4" t="s">
        <v>256</v>
      </c>
      <c r="R2" s="4" t="s">
        <v>257</v>
      </c>
      <c r="S2" s="4" t="s">
        <v>258</v>
      </c>
      <c r="T2" s="4" t="s">
        <v>259</v>
      </c>
      <c r="U2" s="4" t="s">
        <v>260</v>
      </c>
      <c r="V2" s="4"/>
      <c r="W2" s="21" t="s">
        <v>122</v>
      </c>
      <c r="X2" s="21" t="s">
        <v>123</v>
      </c>
      <c r="Y2" s="21"/>
      <c r="Z2" s="21"/>
      <c r="AA2" s="21" t="s">
        <v>261</v>
      </c>
      <c r="AB2" s="21" t="s">
        <v>262</v>
      </c>
      <c r="AC2" s="21" t="s">
        <v>263</v>
      </c>
      <c r="AD2" s="21" t="s">
        <v>264</v>
      </c>
      <c r="AE2" s="21" t="s">
        <v>265</v>
      </c>
      <c r="AF2" s="21" t="s">
        <v>266</v>
      </c>
      <c r="AG2" s="21" t="s">
        <v>267</v>
      </c>
      <c r="AH2" s="21" t="s">
        <v>268</v>
      </c>
      <c r="AI2" s="21" t="s">
        <v>269</v>
      </c>
      <c r="AJ2" s="21" t="s">
        <v>123</v>
      </c>
      <c r="AK2" s="21"/>
      <c r="AL2" s="3" t="s">
        <v>271</v>
      </c>
      <c r="AM2" s="3" t="s">
        <v>272</v>
      </c>
      <c r="AN2" s="3" t="s">
        <v>273</v>
      </c>
      <c r="AO2" s="3" t="s">
        <v>274</v>
      </c>
      <c r="AP2" s="3" t="s">
        <v>275</v>
      </c>
      <c r="AQ2" s="3" t="s">
        <v>276</v>
      </c>
      <c r="AR2" s="3" t="s">
        <v>278</v>
      </c>
      <c r="AS2" s="4" t="s">
        <v>239</v>
      </c>
      <c r="AU2" s="4" t="s">
        <v>122</v>
      </c>
      <c r="AV2" s="4" t="s">
        <v>123</v>
      </c>
      <c r="AX2" s="54" t="s">
        <v>126</v>
      </c>
      <c r="AY2" s="33"/>
      <c r="AZ2" s="33"/>
      <c r="BA2" s="7" t="s">
        <v>17</v>
      </c>
    </row>
    <row r="3" spans="1:55" ht="12.75">
      <c r="A3" s="27" t="s">
        <v>99</v>
      </c>
      <c r="B3" s="21"/>
      <c r="C3" s="21"/>
      <c r="D3" s="4"/>
      <c r="E3" s="23">
        <v>49</v>
      </c>
      <c r="F3" s="23">
        <v>31</v>
      </c>
      <c r="G3" s="23">
        <v>12</v>
      </c>
      <c r="H3" s="23">
        <v>34</v>
      </c>
      <c r="I3" s="23">
        <v>24</v>
      </c>
      <c r="J3" s="24">
        <v>21</v>
      </c>
      <c r="K3" s="24">
        <v>30</v>
      </c>
      <c r="L3" s="24">
        <v>29</v>
      </c>
      <c r="M3" s="24">
        <v>11</v>
      </c>
      <c r="N3" s="24">
        <v>30</v>
      </c>
      <c r="O3" s="24">
        <v>22</v>
      </c>
      <c r="P3" s="24">
        <v>31</v>
      </c>
      <c r="Q3" s="24">
        <v>46</v>
      </c>
      <c r="R3" s="24">
        <v>40</v>
      </c>
      <c r="S3" s="24">
        <v>41</v>
      </c>
      <c r="T3" s="24">
        <v>46</v>
      </c>
      <c r="U3" s="24">
        <v>17</v>
      </c>
      <c r="V3" s="4"/>
      <c r="W3" s="11">
        <f>SUM(E3:U3)</f>
        <v>514</v>
      </c>
      <c r="X3" s="11">
        <f>100*W3/$W$3</f>
        <v>100</v>
      </c>
      <c r="Y3" s="11"/>
      <c r="Z3" s="11"/>
      <c r="AA3" s="24">
        <v>50</v>
      </c>
      <c r="AB3" s="24">
        <v>50</v>
      </c>
      <c r="AC3" s="24">
        <v>50</v>
      </c>
      <c r="AD3" s="24">
        <v>50</v>
      </c>
      <c r="AE3" s="24">
        <v>50</v>
      </c>
      <c r="AF3" s="24">
        <v>50</v>
      </c>
      <c r="AG3" s="24">
        <v>50</v>
      </c>
      <c r="AH3" s="24">
        <v>50</v>
      </c>
      <c r="AI3" s="24">
        <v>50</v>
      </c>
      <c r="AJ3" s="13">
        <f>2*SUM(AA3:AI3)/9</f>
        <v>100</v>
      </c>
      <c r="AK3" s="13"/>
      <c r="AL3" s="28">
        <v>50</v>
      </c>
      <c r="AM3" s="25">
        <v>50</v>
      </c>
      <c r="AN3" s="25">
        <v>50</v>
      </c>
      <c r="AO3" s="28">
        <v>100</v>
      </c>
      <c r="AP3" s="25">
        <v>100</v>
      </c>
      <c r="AQ3" s="25">
        <v>100</v>
      </c>
      <c r="AR3" s="13">
        <v>100</v>
      </c>
      <c r="AS3" s="4">
        <v>100</v>
      </c>
      <c r="AU3" s="13">
        <f>2*(AL3+AM3+AN3)+AO3+AP3+AQ3+2*(AR3+AS3)</f>
        <v>1000</v>
      </c>
      <c r="AV3" s="13">
        <f>100*AU3/$AU$3</f>
        <v>100</v>
      </c>
      <c r="AX3" s="54">
        <f>0.2*X3+0.3*AJ3+0.5*AV3</f>
        <v>100</v>
      </c>
      <c r="AY3" s="34"/>
      <c r="AZ3" s="34"/>
      <c r="BA3" s="13">
        <f>100*(AU3+AZ3)/$AU$3</f>
        <v>100</v>
      </c>
      <c r="BB3" s="13">
        <f>0.2*X3+0.3*AJ3+0.5*BA3</f>
        <v>100</v>
      </c>
      <c r="BC3" s="55"/>
    </row>
    <row r="4" spans="1:54" ht="12.75">
      <c r="A4" s="8" t="s">
        <v>54</v>
      </c>
      <c r="B4" s="8" t="s">
        <v>169</v>
      </c>
      <c r="C4" s="8">
        <v>6</v>
      </c>
      <c r="D4" s="7" t="s">
        <v>170</v>
      </c>
      <c r="E4" s="6">
        <v>48</v>
      </c>
      <c r="F4" s="6">
        <v>31</v>
      </c>
      <c r="G4" s="6">
        <v>12</v>
      </c>
      <c r="H4" s="6">
        <v>34</v>
      </c>
      <c r="I4" s="6">
        <v>24</v>
      </c>
      <c r="J4" s="7">
        <v>21</v>
      </c>
      <c r="K4" s="7">
        <v>29.4</v>
      </c>
      <c r="L4" s="7">
        <v>20.4</v>
      </c>
      <c r="M4" s="7">
        <v>11</v>
      </c>
      <c r="N4" s="7">
        <v>30</v>
      </c>
      <c r="O4" s="7">
        <v>22</v>
      </c>
      <c r="P4" s="7">
        <v>31</v>
      </c>
      <c r="Q4" s="7">
        <v>46</v>
      </c>
      <c r="R4" s="7">
        <v>40</v>
      </c>
      <c r="S4" s="9">
        <v>41</v>
      </c>
      <c r="T4" s="10">
        <v>44.7</v>
      </c>
      <c r="U4" s="2">
        <v>17</v>
      </c>
      <c r="V4" s="6"/>
      <c r="W4" s="11">
        <f>SUM(E4:U4)</f>
        <v>502.5</v>
      </c>
      <c r="X4" s="11">
        <f>100*W4/$W$3</f>
        <v>97.76264591439688</v>
      </c>
      <c r="Y4" s="12"/>
      <c r="Z4" s="12"/>
      <c r="AA4" s="1">
        <v>38</v>
      </c>
      <c r="AB4" s="1">
        <v>40</v>
      </c>
      <c r="AC4" s="1">
        <v>49</v>
      </c>
      <c r="AD4" s="1">
        <v>47</v>
      </c>
      <c r="AE4" s="1">
        <v>49</v>
      </c>
      <c r="AF4" s="1">
        <v>44</v>
      </c>
      <c r="AG4" s="1">
        <v>46</v>
      </c>
      <c r="AH4" s="1">
        <v>50</v>
      </c>
      <c r="AI4" s="1">
        <v>46</v>
      </c>
      <c r="AJ4" s="13">
        <f>2*SUM(AA4:AI4)/9</f>
        <v>90.88888888888889</v>
      </c>
      <c r="AK4" s="14"/>
      <c r="AL4" s="15">
        <v>34</v>
      </c>
      <c r="AM4" s="16">
        <v>45</v>
      </c>
      <c r="AN4" s="17">
        <v>48</v>
      </c>
      <c r="AO4" s="15">
        <v>71</v>
      </c>
      <c r="AP4" s="16">
        <v>79</v>
      </c>
      <c r="AQ4" s="17">
        <v>83</v>
      </c>
      <c r="AR4" s="5">
        <v>47</v>
      </c>
      <c r="AS4" s="5">
        <v>73</v>
      </c>
      <c r="AU4" s="13">
        <f>2*(AL4+AM4+AN4)+AO4+AP4+AQ4+2*(AR4+AS4)</f>
        <v>727</v>
      </c>
      <c r="AV4" s="13">
        <f>100*AU4/$AU$3</f>
        <v>72.7</v>
      </c>
      <c r="AX4" s="54">
        <f>0.2*X4+0.3*AJ4+0.5*AV4</f>
        <v>83.16919584954604</v>
      </c>
      <c r="AY4" s="55" t="s">
        <v>5</v>
      </c>
      <c r="AZ4" s="6">
        <v>10</v>
      </c>
      <c r="BA4" s="13">
        <f>100*(AU4+AZ4)/$AU$3</f>
        <v>73.7</v>
      </c>
      <c r="BB4" s="58">
        <f>0.2*X4+0.3*AJ4+0.5*BA4</f>
        <v>83.66919584954604</v>
      </c>
    </row>
    <row r="5" spans="1:54" ht="12.75">
      <c r="A5" s="8" t="s">
        <v>72</v>
      </c>
      <c r="B5" s="8" t="s">
        <v>132</v>
      </c>
      <c r="C5" s="8">
        <v>6</v>
      </c>
      <c r="D5" s="7" t="s">
        <v>133</v>
      </c>
      <c r="E5" s="6">
        <v>45</v>
      </c>
      <c r="F5" s="6">
        <v>31</v>
      </c>
      <c r="G5" s="6">
        <v>7</v>
      </c>
      <c r="H5" s="6">
        <v>33.5</v>
      </c>
      <c r="I5" s="6">
        <v>24</v>
      </c>
      <c r="J5" s="7">
        <v>21</v>
      </c>
      <c r="K5" s="7">
        <v>26</v>
      </c>
      <c r="L5" s="7">
        <v>16</v>
      </c>
      <c r="M5" s="7">
        <v>11</v>
      </c>
      <c r="N5" s="7">
        <v>30</v>
      </c>
      <c r="O5" s="7">
        <v>22</v>
      </c>
      <c r="P5" s="7">
        <v>31</v>
      </c>
      <c r="Q5" s="7">
        <v>45.3</v>
      </c>
      <c r="R5" s="7">
        <v>20.6</v>
      </c>
      <c r="S5" s="9">
        <v>41</v>
      </c>
      <c r="T5" s="10">
        <v>34.1</v>
      </c>
      <c r="U5" s="2">
        <v>17</v>
      </c>
      <c r="V5" s="6"/>
      <c r="W5" s="11">
        <f>SUM(E5:U5)</f>
        <v>455.50000000000006</v>
      </c>
      <c r="X5" s="11">
        <f>100*W5/$W$3</f>
        <v>88.61867704280156</v>
      </c>
      <c r="Y5" s="12"/>
      <c r="Z5" s="12"/>
      <c r="AA5" s="1">
        <v>48</v>
      </c>
      <c r="AB5" s="1">
        <v>46</v>
      </c>
      <c r="AC5" s="1">
        <v>45</v>
      </c>
      <c r="AD5" s="1">
        <v>49</v>
      </c>
      <c r="AE5" s="1">
        <v>25</v>
      </c>
      <c r="AF5" s="1">
        <v>48</v>
      </c>
      <c r="AG5" s="1">
        <v>44</v>
      </c>
      <c r="AH5" s="1">
        <v>49</v>
      </c>
      <c r="AI5" s="1">
        <v>50</v>
      </c>
      <c r="AJ5" s="13">
        <f>2*SUM(AA5:AI5)/9</f>
        <v>89.77777777777777</v>
      </c>
      <c r="AK5" s="14"/>
      <c r="AL5" s="15">
        <v>43</v>
      </c>
      <c r="AM5" s="16">
        <v>19</v>
      </c>
      <c r="AN5" s="17">
        <v>49</v>
      </c>
      <c r="AO5" s="15">
        <v>87</v>
      </c>
      <c r="AP5" s="16">
        <v>80</v>
      </c>
      <c r="AQ5" s="17">
        <v>85</v>
      </c>
      <c r="AR5" s="5">
        <v>62</v>
      </c>
      <c r="AS5" s="5">
        <v>44</v>
      </c>
      <c r="AU5" s="13">
        <f>2*(AL5+AM5+AN5)+AO5+AP5+AQ5+2*(AR5+AS5)</f>
        <v>686</v>
      </c>
      <c r="AV5" s="13">
        <f>100*AU5/$AU$3</f>
        <v>68.6</v>
      </c>
      <c r="AX5" s="54">
        <f>0.2*X5+0.3*AJ5+0.5*AV5</f>
        <v>78.95706874189364</v>
      </c>
      <c r="AY5" s="55" t="s">
        <v>7</v>
      </c>
      <c r="AZ5" s="6"/>
      <c r="BA5" s="13">
        <f>100*(AU5+AZ5)/$AU$3</f>
        <v>68.6</v>
      </c>
      <c r="BB5" s="58">
        <f>0.2*X5+0.3*AJ5+0.5*BA5</f>
        <v>78.95706874189364</v>
      </c>
    </row>
    <row r="6" spans="1:54" ht="12.75">
      <c r="A6" s="8" t="s">
        <v>76</v>
      </c>
      <c r="B6" s="8" t="s">
        <v>140</v>
      </c>
      <c r="C6" s="8">
        <v>9</v>
      </c>
      <c r="D6" s="7" t="s">
        <v>141</v>
      </c>
      <c r="E6" s="6">
        <v>39</v>
      </c>
      <c r="F6" s="6">
        <v>27</v>
      </c>
      <c r="G6" s="6">
        <v>12</v>
      </c>
      <c r="H6" s="6">
        <v>16.9</v>
      </c>
      <c r="I6" s="6">
        <v>20.6</v>
      </c>
      <c r="J6" s="7">
        <v>19.2</v>
      </c>
      <c r="K6" s="7">
        <v>10.8</v>
      </c>
      <c r="L6" s="7">
        <v>21</v>
      </c>
      <c r="M6" s="7">
        <v>11</v>
      </c>
      <c r="N6" s="7">
        <v>11.6</v>
      </c>
      <c r="O6" s="7">
        <v>22</v>
      </c>
      <c r="P6" s="7">
        <v>20.6</v>
      </c>
      <c r="Q6" s="7">
        <v>31.3</v>
      </c>
      <c r="R6" s="7">
        <v>25.2</v>
      </c>
      <c r="S6" s="9">
        <v>14.2</v>
      </c>
      <c r="T6" s="10">
        <v>27.9</v>
      </c>
      <c r="U6" s="2">
        <v>8</v>
      </c>
      <c r="V6" s="6"/>
      <c r="W6" s="11">
        <f>SUM(E6:U6)</f>
        <v>338.29999999999995</v>
      </c>
      <c r="X6" s="11">
        <f>100*W6/$W$3</f>
        <v>65.81712062256808</v>
      </c>
      <c r="Y6" s="12"/>
      <c r="Z6" s="12"/>
      <c r="AA6" s="1">
        <v>45</v>
      </c>
      <c r="AB6" s="1">
        <v>45</v>
      </c>
      <c r="AC6" s="1">
        <v>47</v>
      </c>
      <c r="AD6" s="1">
        <v>46</v>
      </c>
      <c r="AE6" s="1">
        <v>36</v>
      </c>
      <c r="AF6" s="1">
        <v>42</v>
      </c>
      <c r="AG6" s="1">
        <v>44</v>
      </c>
      <c r="AH6" s="1">
        <v>46</v>
      </c>
      <c r="AI6" s="1">
        <v>50</v>
      </c>
      <c r="AJ6" s="13">
        <f>2*SUM(AA6:AI6)/9</f>
        <v>89.11111111111111</v>
      </c>
      <c r="AK6" s="14"/>
      <c r="AL6" s="15">
        <v>26</v>
      </c>
      <c r="AM6" s="16">
        <v>13.5</v>
      </c>
      <c r="AN6" s="17">
        <v>42</v>
      </c>
      <c r="AO6" s="15">
        <v>47</v>
      </c>
      <c r="AP6" s="16">
        <v>80</v>
      </c>
      <c r="AQ6" s="17">
        <v>66</v>
      </c>
      <c r="AR6" s="5">
        <v>35</v>
      </c>
      <c r="AS6" s="5">
        <v>65</v>
      </c>
      <c r="AU6" s="13">
        <f>2*(AL6+AM6+AN6)+AO6+AP6+AQ6+2*(AR6+AS6)</f>
        <v>556</v>
      </c>
      <c r="AV6" s="13">
        <f>100*AU6/$AU$3</f>
        <v>55.6</v>
      </c>
      <c r="AX6" s="54">
        <f>0.2*X6+0.3*AJ6+0.5*AV6</f>
        <v>67.69675745784696</v>
      </c>
      <c r="AY6" s="55" t="s">
        <v>9</v>
      </c>
      <c r="AZ6" s="6">
        <v>10</v>
      </c>
      <c r="BA6" s="13">
        <f>100*(AU6+AZ6)/$AU$3</f>
        <v>56.6</v>
      </c>
      <c r="BB6" s="58">
        <f>0.2*X6+0.3*AJ6+0.5*BA6</f>
        <v>68.19675745784696</v>
      </c>
    </row>
    <row r="7" spans="1:54" ht="12.75">
      <c r="A7" s="8" t="s">
        <v>23</v>
      </c>
      <c r="B7" s="8" t="s">
        <v>285</v>
      </c>
      <c r="C7" s="8">
        <v>6</v>
      </c>
      <c r="D7" s="7" t="s">
        <v>286</v>
      </c>
      <c r="E7" s="18">
        <v>36</v>
      </c>
      <c r="F7" s="6">
        <v>29</v>
      </c>
      <c r="G7" s="6">
        <v>7</v>
      </c>
      <c r="H7" s="6">
        <v>28.4</v>
      </c>
      <c r="I7" s="6">
        <v>23.4</v>
      </c>
      <c r="J7" s="7">
        <v>18.9</v>
      </c>
      <c r="K7" s="7">
        <v>27.3</v>
      </c>
      <c r="L7" s="7">
        <v>19.9</v>
      </c>
      <c r="M7" s="7">
        <v>9.7</v>
      </c>
      <c r="N7" s="7">
        <v>12.6</v>
      </c>
      <c r="O7" s="7">
        <v>22</v>
      </c>
      <c r="P7" s="7">
        <v>22.2</v>
      </c>
      <c r="Q7" s="7">
        <v>46</v>
      </c>
      <c r="R7" s="7">
        <v>34.3</v>
      </c>
      <c r="S7" s="9">
        <v>34.4</v>
      </c>
      <c r="T7" s="10">
        <v>22.1</v>
      </c>
      <c r="U7" s="2">
        <v>12.6</v>
      </c>
      <c r="V7" s="6"/>
      <c r="W7" s="11">
        <f>SUM(E7:U7)</f>
        <v>405.80000000000007</v>
      </c>
      <c r="X7" s="11">
        <f>100*W7/$W$3</f>
        <v>78.94941634241246</v>
      </c>
      <c r="Y7" s="12"/>
      <c r="Z7" s="12"/>
      <c r="AA7" s="1">
        <v>46</v>
      </c>
      <c r="AB7" s="1">
        <v>49</v>
      </c>
      <c r="AC7" s="1">
        <v>46</v>
      </c>
      <c r="AD7" s="1">
        <v>46</v>
      </c>
      <c r="AE7" s="1">
        <v>45</v>
      </c>
      <c r="AF7" s="1">
        <v>50</v>
      </c>
      <c r="AG7" s="1">
        <v>43</v>
      </c>
      <c r="AH7" s="1">
        <v>50</v>
      </c>
      <c r="AI7" s="1">
        <v>46</v>
      </c>
      <c r="AJ7" s="13">
        <f>2*SUM(AA7:AI7)/9</f>
        <v>93.55555555555556</v>
      </c>
      <c r="AK7" s="14"/>
      <c r="AL7" s="15">
        <v>31</v>
      </c>
      <c r="AM7" s="16">
        <v>22.5</v>
      </c>
      <c r="AN7" s="17">
        <v>42</v>
      </c>
      <c r="AO7" s="15">
        <v>61</v>
      </c>
      <c r="AP7" s="16">
        <v>57</v>
      </c>
      <c r="AQ7" s="17">
        <v>69</v>
      </c>
      <c r="AR7" s="5">
        <v>49</v>
      </c>
      <c r="AS7" s="5">
        <v>10</v>
      </c>
      <c r="AU7" s="13">
        <f>2*(AL7+AM7+AN7)+AO7+AP7+AQ7+2*(AR7+AS7)</f>
        <v>496</v>
      </c>
      <c r="AV7" s="13">
        <f>100*AU7/$AU$3</f>
        <v>49.6</v>
      </c>
      <c r="AX7" s="54">
        <f>0.2*X7+0.3*AJ7+0.5*AV7</f>
        <v>68.65654993514916</v>
      </c>
      <c r="AY7" s="55" t="s">
        <v>9</v>
      </c>
      <c r="AZ7" s="6"/>
      <c r="BA7" s="13">
        <f>100*(AU7+AZ7)/$AU$3</f>
        <v>49.6</v>
      </c>
      <c r="BB7" s="58">
        <f>0.2*X7+0.3*AJ7+0.5*BA7</f>
        <v>68.65654993514916</v>
      </c>
    </row>
    <row r="8" spans="1:54" ht="12.75">
      <c r="A8" s="8" t="s">
        <v>26</v>
      </c>
      <c r="B8" s="8" t="s">
        <v>291</v>
      </c>
      <c r="C8" s="8">
        <v>5</v>
      </c>
      <c r="D8" s="7" t="s">
        <v>292</v>
      </c>
      <c r="E8" s="18">
        <v>36.5</v>
      </c>
      <c r="F8" s="6">
        <v>26</v>
      </c>
      <c r="G8" s="6">
        <v>12</v>
      </c>
      <c r="H8" s="6">
        <v>14</v>
      </c>
      <c r="I8" s="6">
        <v>19</v>
      </c>
      <c r="J8" s="7">
        <v>5.8</v>
      </c>
      <c r="K8" s="7">
        <v>18.5</v>
      </c>
      <c r="L8" s="7">
        <v>7</v>
      </c>
      <c r="M8" s="7">
        <v>5.9</v>
      </c>
      <c r="N8" s="7">
        <v>8.2</v>
      </c>
      <c r="O8" s="7">
        <v>0</v>
      </c>
      <c r="P8" s="7">
        <v>0</v>
      </c>
      <c r="Q8" s="7">
        <v>8.3</v>
      </c>
      <c r="R8" s="7">
        <v>0</v>
      </c>
      <c r="S8" s="9">
        <v>0</v>
      </c>
      <c r="T8" s="10">
        <v>0</v>
      </c>
      <c r="U8" s="2">
        <v>0</v>
      </c>
      <c r="V8" s="6"/>
      <c r="W8" s="11">
        <f>SUM(E8:U8)</f>
        <v>161.20000000000002</v>
      </c>
      <c r="X8" s="11">
        <f>100*W8/$W$3</f>
        <v>31.361867704280158</v>
      </c>
      <c r="Y8" s="12"/>
      <c r="Z8" s="12"/>
      <c r="AA8" s="1">
        <v>50</v>
      </c>
      <c r="AB8" s="1">
        <v>36</v>
      </c>
      <c r="AC8" s="1">
        <v>40</v>
      </c>
      <c r="AD8" s="1">
        <v>42</v>
      </c>
      <c r="AE8" s="1">
        <v>23</v>
      </c>
      <c r="AF8" s="1">
        <v>35</v>
      </c>
      <c r="AG8" s="1">
        <v>39</v>
      </c>
      <c r="AH8" s="1">
        <v>50</v>
      </c>
      <c r="AI8" s="1">
        <v>44</v>
      </c>
      <c r="AJ8" s="13">
        <f>2*SUM(AA8:AI8)/9</f>
        <v>79.77777777777777</v>
      </c>
      <c r="AK8" s="14"/>
      <c r="AL8" s="15">
        <v>41</v>
      </c>
      <c r="AM8" s="16">
        <v>9</v>
      </c>
      <c r="AN8" s="17">
        <v>36</v>
      </c>
      <c r="AO8" s="15">
        <v>47</v>
      </c>
      <c r="AP8" s="16">
        <v>68</v>
      </c>
      <c r="AQ8" s="17">
        <v>28</v>
      </c>
      <c r="AR8" s="5"/>
      <c r="AS8" s="5"/>
      <c r="AU8" s="13">
        <f>2*(AL8+AM8+AN8)+AO8+AP8+AQ8+2*(AR8+AS8)</f>
        <v>315</v>
      </c>
      <c r="AV8" s="13">
        <f>100*AU8/$AU$3</f>
        <v>31.5</v>
      </c>
      <c r="AX8" s="54">
        <f>0.2*X8+0.3*AJ8+0.5*AV8</f>
        <v>45.95570687418936</v>
      </c>
      <c r="AY8" s="55" t="s">
        <v>13</v>
      </c>
      <c r="AZ8" s="6"/>
      <c r="BA8" s="13">
        <f>100*(AU8+AZ8)/$AU$3</f>
        <v>31.5</v>
      </c>
      <c r="BB8" s="58">
        <f>0.2*X8+0.3*AJ8+0.5*BA8</f>
        <v>45.95570687418936</v>
      </c>
    </row>
    <row r="9" spans="1:54" ht="12.75">
      <c r="A9" s="8" t="s">
        <v>74</v>
      </c>
      <c r="B9" s="8" t="s">
        <v>136</v>
      </c>
      <c r="C9" s="8">
        <v>6</v>
      </c>
      <c r="D9" s="7" t="s">
        <v>137</v>
      </c>
      <c r="E9" s="6">
        <v>46</v>
      </c>
      <c r="F9" s="6">
        <v>31</v>
      </c>
      <c r="G9" s="6">
        <v>7</v>
      </c>
      <c r="H9" s="6">
        <v>34</v>
      </c>
      <c r="I9" s="6">
        <v>24</v>
      </c>
      <c r="J9" s="7">
        <v>21</v>
      </c>
      <c r="K9" s="7">
        <v>21.2</v>
      </c>
      <c r="L9" s="7">
        <v>16</v>
      </c>
      <c r="M9" s="7">
        <v>11</v>
      </c>
      <c r="N9" s="7">
        <v>30</v>
      </c>
      <c r="O9" s="7">
        <v>22</v>
      </c>
      <c r="P9" s="7">
        <v>31</v>
      </c>
      <c r="Q9" s="7">
        <v>45.3</v>
      </c>
      <c r="R9" s="7">
        <v>38.2</v>
      </c>
      <c r="S9" s="9">
        <v>35.9</v>
      </c>
      <c r="T9" s="10">
        <v>33.5</v>
      </c>
      <c r="U9" s="2">
        <v>16.2</v>
      </c>
      <c r="V9" s="6"/>
      <c r="W9" s="11">
        <f>SUM(E9:U9)</f>
        <v>463.29999999999995</v>
      </c>
      <c r="X9" s="11">
        <f>100*W9/$W$3</f>
        <v>90.136186770428</v>
      </c>
      <c r="Y9" s="12"/>
      <c r="Z9" s="12"/>
      <c r="AA9" s="1">
        <v>40</v>
      </c>
      <c r="AB9" s="1">
        <v>46</v>
      </c>
      <c r="AC9" s="1">
        <v>45</v>
      </c>
      <c r="AD9" s="1">
        <v>0</v>
      </c>
      <c r="AE9" s="1">
        <v>25</v>
      </c>
      <c r="AF9" s="1">
        <v>35</v>
      </c>
      <c r="AG9" s="1">
        <v>44</v>
      </c>
      <c r="AH9" s="1">
        <v>49</v>
      </c>
      <c r="AI9" s="1">
        <v>50</v>
      </c>
      <c r="AJ9" s="13">
        <f>2*SUM(AA9:AI9)/9</f>
        <v>74.22222222222223</v>
      </c>
      <c r="AK9" s="14"/>
      <c r="AL9" s="15">
        <v>41</v>
      </c>
      <c r="AM9" s="16">
        <v>22</v>
      </c>
      <c r="AN9" s="17">
        <v>48</v>
      </c>
      <c r="AO9" s="15">
        <v>68</v>
      </c>
      <c r="AP9" s="16">
        <v>77</v>
      </c>
      <c r="AQ9" s="17">
        <v>83</v>
      </c>
      <c r="AR9" s="5">
        <v>59</v>
      </c>
      <c r="AS9" s="5">
        <v>86</v>
      </c>
      <c r="AU9" s="13">
        <f>2*(AL9+AM9+AN9)+AO9+AP9+AQ9+2*(AR9+AS9)</f>
        <v>740</v>
      </c>
      <c r="AV9" s="13">
        <f>100*AU9/$AU$3</f>
        <v>74</v>
      </c>
      <c r="AX9" s="54">
        <f>0.2*X9+0.3*AJ9+0.5*AV9</f>
        <v>77.29390402075227</v>
      </c>
      <c r="AY9" s="55" t="s">
        <v>7</v>
      </c>
      <c r="AZ9" s="6"/>
      <c r="BA9" s="13">
        <f>100*(AU9+AZ9)/$AU$3</f>
        <v>74</v>
      </c>
      <c r="BB9" s="58">
        <f>0.2*X9+0.3*AJ9+0.5*BA9</f>
        <v>77.29390402075227</v>
      </c>
    </row>
    <row r="10" spans="1:54" ht="12.75">
      <c r="A10" s="8" t="s">
        <v>65</v>
      </c>
      <c r="B10" s="8" t="s">
        <v>189</v>
      </c>
      <c r="C10" s="8">
        <v>9</v>
      </c>
      <c r="D10" s="7" t="s">
        <v>190</v>
      </c>
      <c r="E10" s="6">
        <v>39</v>
      </c>
      <c r="F10" s="6">
        <v>31</v>
      </c>
      <c r="G10" s="6">
        <v>7</v>
      </c>
      <c r="H10" s="6">
        <v>13.1</v>
      </c>
      <c r="I10" s="6">
        <v>22.3</v>
      </c>
      <c r="J10" s="7">
        <v>21</v>
      </c>
      <c r="K10" s="7">
        <v>23.4</v>
      </c>
      <c r="L10" s="7">
        <v>21</v>
      </c>
      <c r="M10" s="7">
        <v>11</v>
      </c>
      <c r="N10" s="7">
        <v>23.2</v>
      </c>
      <c r="O10" s="7">
        <v>21.5</v>
      </c>
      <c r="P10" s="7">
        <v>0</v>
      </c>
      <c r="Q10" s="7">
        <v>37.4</v>
      </c>
      <c r="R10" s="7">
        <v>31.5</v>
      </c>
      <c r="S10" s="9">
        <v>35.3</v>
      </c>
      <c r="T10" s="10">
        <v>44.5</v>
      </c>
      <c r="U10" s="2">
        <v>16.4</v>
      </c>
      <c r="V10" s="6"/>
      <c r="W10" s="11">
        <f>SUM(E10:U10)</f>
        <v>398.59999999999997</v>
      </c>
      <c r="X10" s="11">
        <f>100*W10/$W$3</f>
        <v>77.54863813229572</v>
      </c>
      <c r="Y10" s="12"/>
      <c r="Z10" s="12"/>
      <c r="AA10" s="1">
        <v>45</v>
      </c>
      <c r="AB10" s="1">
        <v>45</v>
      </c>
      <c r="AC10" s="1">
        <v>47</v>
      </c>
      <c r="AD10" s="1">
        <v>46</v>
      </c>
      <c r="AE10" s="1">
        <v>36</v>
      </c>
      <c r="AF10" s="1">
        <v>42</v>
      </c>
      <c r="AG10" s="1">
        <v>44</v>
      </c>
      <c r="AH10" s="1">
        <v>46</v>
      </c>
      <c r="AI10" s="1">
        <v>50</v>
      </c>
      <c r="AJ10" s="13">
        <f>2*SUM(AA10:AI10)/9</f>
        <v>89.11111111111111</v>
      </c>
      <c r="AK10" s="14"/>
      <c r="AL10" s="15">
        <v>41</v>
      </c>
      <c r="AM10" s="16">
        <v>23.5</v>
      </c>
      <c r="AN10" s="17">
        <v>40</v>
      </c>
      <c r="AO10" s="15">
        <v>69</v>
      </c>
      <c r="AP10" s="16">
        <v>83</v>
      </c>
      <c r="AQ10" s="17">
        <v>85</v>
      </c>
      <c r="AR10" s="5">
        <v>49</v>
      </c>
      <c r="AS10" s="5">
        <v>34</v>
      </c>
      <c r="AU10" s="13">
        <f>2*(AL10+AM10+AN10)+AO10+AP10+AQ10+2*(AR10+AS10)</f>
        <v>612</v>
      </c>
      <c r="AV10" s="13">
        <f>100*AU10/$AU$3</f>
        <v>61.2</v>
      </c>
      <c r="AX10" s="54">
        <f>0.2*X10+0.3*AJ10+0.5*AV10</f>
        <v>72.84306095979248</v>
      </c>
      <c r="AY10" s="55" t="s">
        <v>7</v>
      </c>
      <c r="AZ10" s="6">
        <v>10</v>
      </c>
      <c r="BA10" s="13">
        <f>100*(AU10+AZ10)/$AU$3</f>
        <v>62.2</v>
      </c>
      <c r="BB10" s="58">
        <f>0.2*X10+0.3*AJ10+0.5*BA10</f>
        <v>73.34306095979248</v>
      </c>
    </row>
    <row r="11" spans="1:54" ht="12.75">
      <c r="A11" s="8" t="s">
        <v>67</v>
      </c>
      <c r="B11" s="8" t="s">
        <v>193</v>
      </c>
      <c r="C11" s="8">
        <v>5</v>
      </c>
      <c r="D11" s="7" t="s">
        <v>194</v>
      </c>
      <c r="E11" s="6">
        <v>49</v>
      </c>
      <c r="F11" s="6">
        <v>31</v>
      </c>
      <c r="G11" s="6">
        <v>12</v>
      </c>
      <c r="H11" s="6">
        <v>34</v>
      </c>
      <c r="I11" s="6">
        <v>24</v>
      </c>
      <c r="J11" s="7">
        <v>21</v>
      </c>
      <c r="K11" s="7">
        <v>29.4</v>
      </c>
      <c r="L11" s="7">
        <v>21</v>
      </c>
      <c r="M11" s="7">
        <v>11</v>
      </c>
      <c r="N11" s="7">
        <v>30</v>
      </c>
      <c r="O11" s="7">
        <v>22</v>
      </c>
      <c r="P11" s="7">
        <v>31</v>
      </c>
      <c r="Q11" s="7">
        <v>46</v>
      </c>
      <c r="R11" s="7">
        <v>40</v>
      </c>
      <c r="S11" s="9">
        <v>41</v>
      </c>
      <c r="T11" s="10">
        <v>44</v>
      </c>
      <c r="U11" s="2">
        <v>17</v>
      </c>
      <c r="V11" s="6"/>
      <c r="W11" s="11">
        <f>SUM(E11:U11)</f>
        <v>503.4</v>
      </c>
      <c r="X11" s="11">
        <f>100*W11/$W$3</f>
        <v>97.93774319066148</v>
      </c>
      <c r="Y11" s="12"/>
      <c r="Z11" s="12"/>
      <c r="AA11" s="1">
        <v>42</v>
      </c>
      <c r="AB11" s="1">
        <v>48</v>
      </c>
      <c r="AC11" s="1">
        <v>48</v>
      </c>
      <c r="AD11" s="1">
        <v>42</v>
      </c>
      <c r="AE11" s="1">
        <v>33</v>
      </c>
      <c r="AF11" s="1">
        <v>44</v>
      </c>
      <c r="AG11" s="1">
        <v>39</v>
      </c>
      <c r="AH11" s="1">
        <v>46</v>
      </c>
      <c r="AI11" s="1">
        <v>48</v>
      </c>
      <c r="AJ11" s="13">
        <f>2*SUM(AA11:AI11)/9</f>
        <v>86.66666666666667</v>
      </c>
      <c r="AK11" s="14"/>
      <c r="AL11" s="15">
        <v>49</v>
      </c>
      <c r="AM11" s="16">
        <v>32</v>
      </c>
      <c r="AN11" s="17">
        <v>39</v>
      </c>
      <c r="AO11" s="15">
        <v>60</v>
      </c>
      <c r="AP11" s="16">
        <v>72</v>
      </c>
      <c r="AQ11" s="17">
        <v>87</v>
      </c>
      <c r="AR11" s="5">
        <v>63</v>
      </c>
      <c r="AS11" s="5">
        <v>44</v>
      </c>
      <c r="AU11" s="13">
        <f>2*(AL11+AM11+AN11)+AO11+AP11+AQ11+2*(AR11+AS11)</f>
        <v>673</v>
      </c>
      <c r="AV11" s="13">
        <f>100*AU11/$AU$3</f>
        <v>67.3</v>
      </c>
      <c r="AX11" s="54">
        <f>0.2*X11+0.3*AJ11+0.5*AV11</f>
        <v>79.2375486381323</v>
      </c>
      <c r="AY11" s="55" t="s">
        <v>5</v>
      </c>
      <c r="AZ11" s="6"/>
      <c r="BA11" s="13">
        <f>100*(AU11+AZ11)/$AU$3</f>
        <v>67.3</v>
      </c>
      <c r="BB11" s="58">
        <f>0.2*X11+0.3*AJ11+0.5*BA11</f>
        <v>79.2375486381323</v>
      </c>
    </row>
    <row r="12" spans="1:54" ht="12.75">
      <c r="A12" s="8" t="s">
        <v>62</v>
      </c>
      <c r="B12" s="8" t="s">
        <v>183</v>
      </c>
      <c r="C12" s="8">
        <v>5</v>
      </c>
      <c r="D12" s="7" t="s">
        <v>184</v>
      </c>
      <c r="E12" s="6">
        <v>42.6</v>
      </c>
      <c r="F12" s="6">
        <v>31</v>
      </c>
      <c r="G12" s="6">
        <v>12</v>
      </c>
      <c r="H12" s="6">
        <v>33.5</v>
      </c>
      <c r="I12" s="6">
        <v>24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9">
        <v>0</v>
      </c>
      <c r="T12" s="10">
        <v>0</v>
      </c>
      <c r="U12" s="2">
        <v>0</v>
      </c>
      <c r="V12" s="6"/>
      <c r="W12" s="11">
        <f>SUM(E12:U12)</f>
        <v>144.1</v>
      </c>
      <c r="X12" s="11">
        <f>100*W12/$W$3</f>
        <v>28.035019455252918</v>
      </c>
      <c r="Y12" s="12"/>
      <c r="Z12" s="12"/>
      <c r="AA12" s="1">
        <v>25</v>
      </c>
      <c r="AB12" s="1">
        <v>25</v>
      </c>
      <c r="AC12" s="1">
        <v>37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3">
        <f>2*SUM(AA12:AI12)/9</f>
        <v>19.333333333333332</v>
      </c>
      <c r="AK12" s="14"/>
      <c r="AL12" s="15">
        <v>21</v>
      </c>
      <c r="AM12" s="16">
        <v>0</v>
      </c>
      <c r="AN12" s="17">
        <v>0</v>
      </c>
      <c r="AO12" s="15">
        <v>66</v>
      </c>
      <c r="AP12" s="16">
        <v>0</v>
      </c>
      <c r="AQ12" s="17">
        <v>0</v>
      </c>
      <c r="AR12" s="5"/>
      <c r="AS12" s="5"/>
      <c r="AU12" s="13">
        <f>2*(AL12+AM12+AN12)+AO12+AP12+AQ12+2*(AR12+AS12)</f>
        <v>108</v>
      </c>
      <c r="AV12" s="13">
        <f>100*AU12/$AU$3</f>
        <v>10.8</v>
      </c>
      <c r="AX12" s="54">
        <f>0.2*X12+0.3*AJ12+0.5*AV12</f>
        <v>16.807003891050584</v>
      </c>
      <c r="AY12" s="55" t="s">
        <v>19</v>
      </c>
      <c r="AZ12" s="6"/>
      <c r="BA12" s="13">
        <f>100*(AU12+AZ12)/$AU$3</f>
        <v>10.8</v>
      </c>
      <c r="BB12" s="58">
        <f>0.2*X12+0.3*AJ12+0.5*BA12</f>
        <v>16.807003891050584</v>
      </c>
    </row>
    <row r="13" spans="1:54" ht="12.75">
      <c r="A13" s="8" t="s">
        <v>51</v>
      </c>
      <c r="B13" s="8" t="s">
        <v>231</v>
      </c>
      <c r="C13" s="8">
        <v>9</v>
      </c>
      <c r="D13" s="7" t="s">
        <v>232</v>
      </c>
      <c r="E13" s="19">
        <v>25</v>
      </c>
      <c r="F13" s="6">
        <v>31</v>
      </c>
      <c r="G13" s="6">
        <v>0</v>
      </c>
      <c r="H13" s="6">
        <v>8.9</v>
      </c>
      <c r="I13" s="6">
        <v>7.7</v>
      </c>
      <c r="J13" s="7">
        <v>14.7</v>
      </c>
      <c r="K13" s="7">
        <v>9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9">
        <v>0</v>
      </c>
      <c r="T13" s="10">
        <v>0</v>
      </c>
      <c r="U13" s="2">
        <v>0</v>
      </c>
      <c r="V13" s="6"/>
      <c r="W13" s="11">
        <f>SUM(E13:U13)</f>
        <v>96.30000000000001</v>
      </c>
      <c r="X13" s="11">
        <f>100*W13/$W$3</f>
        <v>18.73540856031129</v>
      </c>
      <c r="Y13" s="12"/>
      <c r="Z13" s="12"/>
      <c r="AA13" s="1">
        <v>24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3">
        <f>2*SUM(AA13:AI13)/9</f>
        <v>5.333333333333333</v>
      </c>
      <c r="AK13" s="14"/>
      <c r="AL13" s="15">
        <v>0</v>
      </c>
      <c r="AM13" s="16">
        <v>0</v>
      </c>
      <c r="AN13" s="17">
        <v>0</v>
      </c>
      <c r="AO13" s="15">
        <v>15</v>
      </c>
      <c r="AP13" s="16">
        <v>0</v>
      </c>
      <c r="AQ13" s="17">
        <v>0</v>
      </c>
      <c r="AR13" s="5"/>
      <c r="AS13" s="5"/>
      <c r="AU13" s="13">
        <f>2*(AL13+AM13+AN13)+AO13+AP13+AQ13+2*(AR13+AS13)</f>
        <v>15</v>
      </c>
      <c r="AV13" s="13">
        <f>100*AU13/$AU$3</f>
        <v>1.5</v>
      </c>
      <c r="AX13" s="54">
        <f>0.2*X13+0.3*AJ13+0.5*AV13</f>
        <v>6.097081712062257</v>
      </c>
      <c r="AY13" s="55" t="s">
        <v>19</v>
      </c>
      <c r="AZ13" s="6"/>
      <c r="BA13" s="13">
        <f>100*(AU13+AZ13)/$AU$3</f>
        <v>1.5</v>
      </c>
      <c r="BB13" s="58">
        <f>0.2*X13+0.3*AJ13+0.5*BA13</f>
        <v>6.097081712062257</v>
      </c>
    </row>
    <row r="14" spans="1:54" ht="12.75">
      <c r="A14" s="8" t="s">
        <v>22</v>
      </c>
      <c r="B14" s="8" t="s">
        <v>283</v>
      </c>
      <c r="C14" s="8">
        <v>6</v>
      </c>
      <c r="D14" s="7" t="s">
        <v>284</v>
      </c>
      <c r="E14" s="6">
        <v>41.8</v>
      </c>
      <c r="F14" s="6">
        <v>28</v>
      </c>
      <c r="G14" s="6">
        <v>12</v>
      </c>
      <c r="H14" s="6">
        <v>30.7</v>
      </c>
      <c r="I14" s="6">
        <v>24</v>
      </c>
      <c r="J14" s="7">
        <v>21</v>
      </c>
      <c r="K14" s="7">
        <v>22.7</v>
      </c>
      <c r="L14" s="7">
        <v>21</v>
      </c>
      <c r="M14" s="7">
        <v>11</v>
      </c>
      <c r="N14" s="7">
        <v>30</v>
      </c>
      <c r="O14" s="7">
        <v>22</v>
      </c>
      <c r="P14" s="7">
        <v>29</v>
      </c>
      <c r="Q14" s="7">
        <v>45.4</v>
      </c>
      <c r="R14" s="7">
        <v>40</v>
      </c>
      <c r="S14" s="9">
        <v>40</v>
      </c>
      <c r="T14" s="10">
        <v>44.7</v>
      </c>
      <c r="U14" s="2">
        <v>15.9</v>
      </c>
      <c r="V14" s="6"/>
      <c r="W14" s="11">
        <f>SUM(E14:U14)</f>
        <v>479.19999999999993</v>
      </c>
      <c r="X14" s="11">
        <f>100*W14/$W$3</f>
        <v>93.22957198443578</v>
      </c>
      <c r="Y14" s="12"/>
      <c r="Z14" s="12"/>
      <c r="AA14" s="1">
        <v>47</v>
      </c>
      <c r="AB14" s="1">
        <v>37</v>
      </c>
      <c r="AC14" s="1">
        <v>44</v>
      </c>
      <c r="AD14" s="1">
        <v>50</v>
      </c>
      <c r="AE14" s="1">
        <v>29</v>
      </c>
      <c r="AF14" s="1">
        <v>48</v>
      </c>
      <c r="AG14" s="1">
        <v>50</v>
      </c>
      <c r="AH14" s="1">
        <v>48</v>
      </c>
      <c r="AI14" s="1">
        <v>48</v>
      </c>
      <c r="AJ14" s="13">
        <f>2*SUM(AA14:AI14)/9</f>
        <v>89.11111111111111</v>
      </c>
      <c r="AK14" s="14"/>
      <c r="AL14" s="15">
        <v>48</v>
      </c>
      <c r="AM14" s="16">
        <v>45</v>
      </c>
      <c r="AN14" s="17">
        <v>50</v>
      </c>
      <c r="AO14" s="15">
        <v>74</v>
      </c>
      <c r="AP14" s="16">
        <v>95</v>
      </c>
      <c r="AQ14" s="17">
        <v>78</v>
      </c>
      <c r="AR14" s="5">
        <v>46</v>
      </c>
      <c r="AS14" s="5">
        <v>84</v>
      </c>
      <c r="AU14" s="13">
        <f>2*(AL14+AM14+AN14)+AO14+AP14+AQ14+2*(AR14+AS14)</f>
        <v>793</v>
      </c>
      <c r="AV14" s="13">
        <f>100*AU14/$AU$3</f>
        <v>79.3</v>
      </c>
      <c r="AX14" s="54">
        <f>0.2*X14+0.3*AJ14+0.5*AV14</f>
        <v>85.02924773022049</v>
      </c>
      <c r="AY14" s="55" t="s">
        <v>4</v>
      </c>
      <c r="AZ14" s="6">
        <v>5</v>
      </c>
      <c r="BA14" s="13">
        <f>100*(AU14+AZ14)/$AU$3</f>
        <v>79.8</v>
      </c>
      <c r="BB14" s="58">
        <f>0.2*X14+0.3*AJ14+0.5*BA14</f>
        <v>85.27924773022049</v>
      </c>
    </row>
    <row r="15" spans="1:217" s="48" customFormat="1" ht="12.75">
      <c r="A15" s="8" t="s">
        <v>68</v>
      </c>
      <c r="B15" s="8" t="s">
        <v>195</v>
      </c>
      <c r="C15" s="8">
        <v>5</v>
      </c>
      <c r="D15" s="7" t="s">
        <v>196</v>
      </c>
      <c r="E15" s="6">
        <v>39</v>
      </c>
      <c r="F15" s="6">
        <v>31</v>
      </c>
      <c r="G15" s="6">
        <v>0</v>
      </c>
      <c r="H15" s="6">
        <v>19.5</v>
      </c>
      <c r="I15" s="6">
        <v>21.6</v>
      </c>
      <c r="J15" s="7">
        <v>21</v>
      </c>
      <c r="K15" s="7">
        <v>7.6</v>
      </c>
      <c r="L15" s="7">
        <v>6.9</v>
      </c>
      <c r="M15" s="7">
        <v>10.5</v>
      </c>
      <c r="N15" s="7">
        <v>30</v>
      </c>
      <c r="O15" s="7">
        <v>22</v>
      </c>
      <c r="P15" s="7">
        <v>6</v>
      </c>
      <c r="Q15" s="7">
        <v>32.3</v>
      </c>
      <c r="R15" s="7">
        <v>31</v>
      </c>
      <c r="S15" s="9">
        <v>3.1</v>
      </c>
      <c r="T15" s="10">
        <v>20.4</v>
      </c>
      <c r="U15" s="2">
        <v>11.8</v>
      </c>
      <c r="V15" s="6"/>
      <c r="W15" s="11">
        <f>SUM(E15:U15)</f>
        <v>313.7</v>
      </c>
      <c r="X15" s="11">
        <f>100*W15/$W$3</f>
        <v>61.03112840466926</v>
      </c>
      <c r="Y15" s="12"/>
      <c r="Z15" s="12"/>
      <c r="AA15" s="1">
        <v>49</v>
      </c>
      <c r="AB15" s="1">
        <v>0</v>
      </c>
      <c r="AC15" s="1">
        <v>49</v>
      </c>
      <c r="AD15" s="1">
        <v>44</v>
      </c>
      <c r="AE15" s="1">
        <v>41</v>
      </c>
      <c r="AF15" s="1">
        <v>37</v>
      </c>
      <c r="AG15" s="1">
        <v>39</v>
      </c>
      <c r="AH15" s="1">
        <v>0</v>
      </c>
      <c r="AI15" s="1">
        <v>0</v>
      </c>
      <c r="AJ15" s="13">
        <f>2*SUM(AA15:AI15)/9</f>
        <v>57.55555555555556</v>
      </c>
      <c r="AK15" s="14"/>
      <c r="AL15" s="15">
        <v>22</v>
      </c>
      <c r="AM15" s="16">
        <v>22</v>
      </c>
      <c r="AN15" s="17">
        <v>38</v>
      </c>
      <c r="AO15" s="15">
        <v>54</v>
      </c>
      <c r="AP15" s="16">
        <v>69</v>
      </c>
      <c r="AQ15" s="17">
        <v>83</v>
      </c>
      <c r="AR15" s="5"/>
      <c r="AS15" s="5"/>
      <c r="AT15" s="7"/>
      <c r="AU15" s="13">
        <f>2*(AL15+AM15+AN15)+AO15+AP15+AQ15+2*(AR15+AS15)</f>
        <v>370</v>
      </c>
      <c r="AV15" s="13">
        <f>100*AU15/$AU$3</f>
        <v>37</v>
      </c>
      <c r="AW15" s="7"/>
      <c r="AX15" s="54">
        <f>0.2*X15+0.3*AJ15+0.5*AV15</f>
        <v>47.97289234760052</v>
      </c>
      <c r="AY15" s="55" t="s">
        <v>13</v>
      </c>
      <c r="AZ15" s="6"/>
      <c r="BA15" s="13">
        <f>100*(AU15+AZ15)/$AU$3</f>
        <v>37</v>
      </c>
      <c r="BB15" s="58">
        <f>0.2*X15+0.3*AJ15+0.5*BA15</f>
        <v>47.97289234760052</v>
      </c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</row>
    <row r="16" spans="1:54" ht="12.75">
      <c r="A16" s="8" t="s">
        <v>63</v>
      </c>
      <c r="B16" s="8" t="s">
        <v>185</v>
      </c>
      <c r="C16" s="8">
        <v>6</v>
      </c>
      <c r="D16" s="7" t="s">
        <v>186</v>
      </c>
      <c r="E16" s="6">
        <v>48</v>
      </c>
      <c r="F16" s="6">
        <v>31</v>
      </c>
      <c r="G16" s="6">
        <v>12</v>
      </c>
      <c r="H16" s="6">
        <v>23.5</v>
      </c>
      <c r="I16" s="6">
        <v>24</v>
      </c>
      <c r="J16" s="7">
        <v>21</v>
      </c>
      <c r="K16" s="7">
        <v>16.4</v>
      </c>
      <c r="L16" s="7">
        <v>20</v>
      </c>
      <c r="M16" s="7">
        <v>11</v>
      </c>
      <c r="N16" s="7">
        <v>13.8</v>
      </c>
      <c r="O16" s="7">
        <v>22</v>
      </c>
      <c r="P16" s="7">
        <v>31</v>
      </c>
      <c r="Q16" s="7">
        <v>44.1</v>
      </c>
      <c r="R16" s="7">
        <v>36.5</v>
      </c>
      <c r="S16" s="9">
        <v>41</v>
      </c>
      <c r="T16" s="10">
        <v>45.3</v>
      </c>
      <c r="U16" s="2">
        <v>0</v>
      </c>
      <c r="V16" s="6"/>
      <c r="W16" s="11">
        <f>SUM(E16:U16)</f>
        <v>440.6000000000001</v>
      </c>
      <c r="X16" s="11">
        <f>100*W16/$W$3</f>
        <v>85.71984435797667</v>
      </c>
      <c r="Y16" s="12"/>
      <c r="Z16" s="12"/>
      <c r="AA16" s="1">
        <v>42</v>
      </c>
      <c r="AB16" s="1">
        <v>40</v>
      </c>
      <c r="AC16" s="1">
        <v>45</v>
      </c>
      <c r="AD16" s="1">
        <v>38</v>
      </c>
      <c r="AE16" s="1">
        <v>47</v>
      </c>
      <c r="AF16" s="1">
        <v>37</v>
      </c>
      <c r="AG16" s="1">
        <v>43</v>
      </c>
      <c r="AH16" s="1">
        <v>46</v>
      </c>
      <c r="AI16" s="1">
        <v>25</v>
      </c>
      <c r="AJ16" s="13">
        <f>2*SUM(AA16:AI16)/9</f>
        <v>80.66666666666667</v>
      </c>
      <c r="AK16" s="14"/>
      <c r="AL16" s="15">
        <v>50</v>
      </c>
      <c r="AM16" s="16">
        <v>41</v>
      </c>
      <c r="AN16" s="17">
        <v>50</v>
      </c>
      <c r="AO16" s="15">
        <v>74</v>
      </c>
      <c r="AP16" s="16">
        <v>92</v>
      </c>
      <c r="AQ16" s="17">
        <v>91</v>
      </c>
      <c r="AR16" s="5">
        <v>60</v>
      </c>
      <c r="AS16" s="5">
        <v>74</v>
      </c>
      <c r="AU16" s="13">
        <f>2*(AL16+AM16+AN16)+AO16+AP16+AQ16+2*(AR16+AS16)</f>
        <v>807</v>
      </c>
      <c r="AV16" s="13">
        <f>100*AU16/$AU$3</f>
        <v>80.7</v>
      </c>
      <c r="AX16" s="54">
        <f>0.2*X16+0.3*AJ16+0.5*AV16</f>
        <v>81.69396887159533</v>
      </c>
      <c r="AY16" s="55" t="s">
        <v>5</v>
      </c>
      <c r="AZ16" s="6"/>
      <c r="BA16" s="13">
        <f>100*(AU16+AZ16)/$AU$3</f>
        <v>80.7</v>
      </c>
      <c r="BB16" s="58">
        <f>0.2*X16+0.3*AJ16+0.5*BA16</f>
        <v>81.69396887159533</v>
      </c>
    </row>
    <row r="17" spans="1:54" ht="12.75">
      <c r="A17" s="8" t="s">
        <v>60</v>
      </c>
      <c r="B17" s="8" t="s">
        <v>179</v>
      </c>
      <c r="C17" s="8">
        <v>6</v>
      </c>
      <c r="D17" s="7" t="s">
        <v>180</v>
      </c>
      <c r="E17" s="6">
        <v>44</v>
      </c>
      <c r="F17" s="6">
        <v>27</v>
      </c>
      <c r="G17" s="6">
        <v>12</v>
      </c>
      <c r="H17" s="6">
        <v>23.9</v>
      </c>
      <c r="I17" s="6">
        <v>19.9</v>
      </c>
      <c r="J17" s="7">
        <v>15.8</v>
      </c>
      <c r="K17" s="7">
        <v>3.5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9">
        <v>0</v>
      </c>
      <c r="T17" s="10">
        <v>0</v>
      </c>
      <c r="U17" s="2">
        <v>0</v>
      </c>
      <c r="V17" s="6"/>
      <c r="W17" s="11">
        <f>SUM(E17:U17)</f>
        <v>146.10000000000002</v>
      </c>
      <c r="X17" s="11">
        <f>100*W17/$W$3</f>
        <v>28.42412451361868</v>
      </c>
      <c r="Y17" s="12"/>
      <c r="Z17" s="12"/>
      <c r="AA17" s="1">
        <v>0</v>
      </c>
      <c r="AB17" s="1">
        <v>34</v>
      </c>
      <c r="AC17" s="1">
        <v>33</v>
      </c>
      <c r="AD17" s="1">
        <v>42</v>
      </c>
      <c r="AE17" s="1">
        <v>29</v>
      </c>
      <c r="AF17" s="1">
        <v>0</v>
      </c>
      <c r="AG17" s="1">
        <v>0</v>
      </c>
      <c r="AH17" s="1">
        <v>0</v>
      </c>
      <c r="AI17" s="1">
        <v>0</v>
      </c>
      <c r="AJ17" s="13">
        <f>2*SUM(AA17:AI17)/9</f>
        <v>30.666666666666668</v>
      </c>
      <c r="AK17" s="14"/>
      <c r="AL17" s="15">
        <v>33</v>
      </c>
      <c r="AM17" s="16">
        <v>0</v>
      </c>
      <c r="AN17" s="17">
        <v>0</v>
      </c>
      <c r="AO17" s="15">
        <v>71</v>
      </c>
      <c r="AP17" s="16">
        <v>0</v>
      </c>
      <c r="AQ17" s="17">
        <v>0</v>
      </c>
      <c r="AR17" s="5"/>
      <c r="AS17" s="5"/>
      <c r="AU17" s="13">
        <f>2*(AL17+AM17+AN17)+AO17+AP17+AQ17+2*(AR17+AS17)</f>
        <v>137</v>
      </c>
      <c r="AV17" s="13">
        <f>100*AU17/$AU$3</f>
        <v>13.7</v>
      </c>
      <c r="AX17" s="54">
        <f>0.2*X17+0.3*AJ17+0.5*AV17</f>
        <v>21.734824902723737</v>
      </c>
      <c r="AY17" s="55" t="s">
        <v>19</v>
      </c>
      <c r="AZ17" s="6"/>
      <c r="BA17" s="13">
        <f>100*(AU17+AZ17)/$AU$3</f>
        <v>13.7</v>
      </c>
      <c r="BB17" s="58">
        <f>0.2*X17+0.3*AJ17+0.5*BA17</f>
        <v>21.734824902723737</v>
      </c>
    </row>
    <row r="18" spans="1:54" ht="12.75">
      <c r="A18" s="8" t="s">
        <v>30</v>
      </c>
      <c r="B18" s="8" t="s">
        <v>299</v>
      </c>
      <c r="C18" s="8">
        <v>6</v>
      </c>
      <c r="D18" s="7" t="s">
        <v>300</v>
      </c>
      <c r="E18" s="20">
        <v>0</v>
      </c>
      <c r="F18" s="6">
        <v>0</v>
      </c>
      <c r="G18" s="6">
        <v>2</v>
      </c>
      <c r="H18" s="6">
        <v>0</v>
      </c>
      <c r="I18" s="6">
        <v>5.5</v>
      </c>
      <c r="J18" s="7">
        <v>4.8</v>
      </c>
      <c r="K18" s="7">
        <v>2</v>
      </c>
      <c r="L18" s="7">
        <v>10.3</v>
      </c>
      <c r="M18" s="7">
        <v>1.3</v>
      </c>
      <c r="N18" s="7">
        <v>0</v>
      </c>
      <c r="O18" s="7">
        <v>22</v>
      </c>
      <c r="P18" s="7">
        <v>0</v>
      </c>
      <c r="Q18" s="7">
        <v>6.1</v>
      </c>
      <c r="R18" s="7">
        <v>1.6</v>
      </c>
      <c r="S18" s="9">
        <v>2.3</v>
      </c>
      <c r="T18" s="10">
        <v>6.6</v>
      </c>
      <c r="U18" s="2">
        <v>0.4</v>
      </c>
      <c r="V18" s="6"/>
      <c r="W18" s="11">
        <f>SUM(E18:U18)</f>
        <v>64.9</v>
      </c>
      <c r="X18" s="11">
        <f>100*W18/$W$3</f>
        <v>12.626459143968873</v>
      </c>
      <c r="Y18" s="12"/>
      <c r="Z18" s="12"/>
      <c r="AA18" s="1">
        <v>46</v>
      </c>
      <c r="AB18" s="1">
        <v>33</v>
      </c>
      <c r="AC18" s="1">
        <v>33</v>
      </c>
      <c r="AD18" s="1">
        <v>33</v>
      </c>
      <c r="AE18" s="1">
        <v>38</v>
      </c>
      <c r="AF18" s="1">
        <v>48</v>
      </c>
      <c r="AG18" s="1">
        <v>29</v>
      </c>
      <c r="AH18" s="1">
        <v>45</v>
      </c>
      <c r="AI18" s="1">
        <v>28</v>
      </c>
      <c r="AJ18" s="13">
        <f>2*SUM(AA18:AI18)/9</f>
        <v>74</v>
      </c>
      <c r="AK18" s="14"/>
      <c r="AL18" s="15">
        <v>19</v>
      </c>
      <c r="AM18" s="16">
        <v>27</v>
      </c>
      <c r="AN18" s="17">
        <v>26</v>
      </c>
      <c r="AO18" s="15">
        <v>26</v>
      </c>
      <c r="AP18" s="16">
        <v>65</v>
      </c>
      <c r="AQ18" s="17">
        <v>49</v>
      </c>
      <c r="AR18" s="5">
        <v>29</v>
      </c>
      <c r="AS18" s="5">
        <v>28</v>
      </c>
      <c r="AU18" s="13">
        <f>2*(AL18+AM18+AN18)+AO18+AP18+AQ18+2*(AR18+AS18)</f>
        <v>398</v>
      </c>
      <c r="AV18" s="13">
        <f>100*AU18/$AU$3</f>
        <v>39.8</v>
      </c>
      <c r="AX18" s="54">
        <f>0.2*X18+0.3*AJ18+0.5*AV18</f>
        <v>44.62529182879378</v>
      </c>
      <c r="AY18" s="55" t="s">
        <v>13</v>
      </c>
      <c r="AZ18" s="6"/>
      <c r="BA18" s="13">
        <f>100*(AU18+AZ18)/$AU$3</f>
        <v>39.8</v>
      </c>
      <c r="BB18" s="58">
        <f>0.2*X18+0.3*AJ18+0.5*BA18</f>
        <v>44.62529182879378</v>
      </c>
    </row>
    <row r="19" spans="1:54" ht="12.75">
      <c r="A19" s="35" t="s">
        <v>48</v>
      </c>
      <c r="B19" s="35" t="s">
        <v>279</v>
      </c>
      <c r="C19" s="35">
        <v>4</v>
      </c>
      <c r="D19" s="36" t="s">
        <v>100</v>
      </c>
      <c r="E19" s="37">
        <v>39</v>
      </c>
      <c r="F19" s="37">
        <v>29</v>
      </c>
      <c r="G19" s="37">
        <v>7</v>
      </c>
      <c r="H19" s="37">
        <v>6.9</v>
      </c>
      <c r="I19" s="37">
        <v>23.4</v>
      </c>
      <c r="J19" s="36">
        <v>16.5</v>
      </c>
      <c r="K19" s="36">
        <v>0</v>
      </c>
      <c r="L19" s="36">
        <v>19.4</v>
      </c>
      <c r="M19" s="36">
        <v>10.5</v>
      </c>
      <c r="N19" s="36">
        <v>23.6</v>
      </c>
      <c r="O19" s="36">
        <v>21.5</v>
      </c>
      <c r="P19" s="36">
        <v>27.9</v>
      </c>
      <c r="Q19" s="36">
        <v>40.2</v>
      </c>
      <c r="R19" s="36">
        <v>20.6</v>
      </c>
      <c r="S19" s="36">
        <v>40.5</v>
      </c>
      <c r="T19" s="36">
        <v>37.4</v>
      </c>
      <c r="U19" s="2">
        <v>8.6</v>
      </c>
      <c r="V19" s="37"/>
      <c r="W19" s="11">
        <f>SUM(E19:U19)</f>
        <v>372.00000000000006</v>
      </c>
      <c r="X19" s="11">
        <f>100*W19/$W$3</f>
        <v>72.37354085603114</v>
      </c>
      <c r="Y19" s="12"/>
      <c r="Z19" s="12"/>
      <c r="AA19" s="48">
        <v>41</v>
      </c>
      <c r="AB19" s="41">
        <v>36</v>
      </c>
      <c r="AC19" s="41">
        <v>35</v>
      </c>
      <c r="AD19" s="41">
        <v>44</v>
      </c>
      <c r="AE19" s="41">
        <v>28</v>
      </c>
      <c r="AF19" s="41">
        <v>44</v>
      </c>
      <c r="AG19" s="41">
        <v>48</v>
      </c>
      <c r="AH19" s="41">
        <v>49</v>
      </c>
      <c r="AI19" s="41">
        <v>48</v>
      </c>
      <c r="AJ19" s="13">
        <f>2*SUM(AA19:AI19)/9</f>
        <v>82.88888888888889</v>
      </c>
      <c r="AK19" s="43"/>
      <c r="AL19" s="44">
        <v>29</v>
      </c>
      <c r="AM19" s="45">
        <v>10</v>
      </c>
      <c r="AN19" s="46">
        <v>33</v>
      </c>
      <c r="AO19" s="44">
        <v>41</v>
      </c>
      <c r="AP19" s="45">
        <v>42</v>
      </c>
      <c r="AQ19" s="46">
        <v>46</v>
      </c>
      <c r="AR19" s="47">
        <v>48</v>
      </c>
      <c r="AS19" s="47">
        <v>32</v>
      </c>
      <c r="AT19" s="36"/>
      <c r="AU19" s="13">
        <f>2*(AL19+AM19+AN19)+AO19+AP19+AQ19+2*(AR19+AS19)</f>
        <v>433</v>
      </c>
      <c r="AV19" s="13">
        <f>100*AU19/$AU$3</f>
        <v>43.3</v>
      </c>
      <c r="AX19" s="54">
        <f>0.2*X19+0.3*AJ19+0.5*AV19</f>
        <v>60.99137483787289</v>
      </c>
      <c r="AY19" s="55" t="s">
        <v>11</v>
      </c>
      <c r="AZ19" s="6"/>
      <c r="BA19" s="13">
        <f>100*(AU19+AZ19)/$AU$3</f>
        <v>43.3</v>
      </c>
      <c r="BB19" s="58">
        <f>0.2*X19+0.3*AJ19+0.5*BA19</f>
        <v>60.99137483787289</v>
      </c>
    </row>
    <row r="20" spans="1:54" ht="12.75">
      <c r="A20" s="8" t="s">
        <v>84</v>
      </c>
      <c r="B20" s="8" t="s">
        <v>154</v>
      </c>
      <c r="C20" s="8">
        <v>6</v>
      </c>
      <c r="D20" s="7" t="s">
        <v>155</v>
      </c>
      <c r="E20" s="6">
        <v>47</v>
      </c>
      <c r="F20" s="6">
        <v>29</v>
      </c>
      <c r="G20" s="6">
        <v>12</v>
      </c>
      <c r="H20" s="6">
        <v>32.7</v>
      </c>
      <c r="I20" s="6">
        <v>24</v>
      </c>
      <c r="J20" s="7">
        <v>21</v>
      </c>
      <c r="K20" s="7">
        <v>25.7</v>
      </c>
      <c r="L20" s="7">
        <v>21</v>
      </c>
      <c r="M20" s="7">
        <v>11</v>
      </c>
      <c r="N20" s="7">
        <v>29.2</v>
      </c>
      <c r="O20" s="7">
        <v>18.5</v>
      </c>
      <c r="P20" s="7">
        <v>31</v>
      </c>
      <c r="Q20" s="7">
        <v>46</v>
      </c>
      <c r="R20" s="7">
        <v>40</v>
      </c>
      <c r="S20" s="9">
        <v>40.4</v>
      </c>
      <c r="T20" s="10">
        <v>39.8</v>
      </c>
      <c r="U20" s="2">
        <v>16.4</v>
      </c>
      <c r="V20" s="6"/>
      <c r="W20" s="11">
        <f>SUM(E20:U20)</f>
        <v>484.69999999999993</v>
      </c>
      <c r="X20" s="11">
        <f>100*W20/$W$3</f>
        <v>94.29961089494162</v>
      </c>
      <c r="Y20" s="12"/>
      <c r="Z20" s="12"/>
      <c r="AA20" s="1">
        <v>47</v>
      </c>
      <c r="AB20" s="1">
        <v>35</v>
      </c>
      <c r="AC20" s="1">
        <v>48</v>
      </c>
      <c r="AD20" s="1">
        <v>44</v>
      </c>
      <c r="AE20" s="1">
        <v>49</v>
      </c>
      <c r="AF20" s="1">
        <v>45</v>
      </c>
      <c r="AG20" s="1">
        <v>48</v>
      </c>
      <c r="AH20" s="1">
        <v>49</v>
      </c>
      <c r="AI20" s="1">
        <v>38</v>
      </c>
      <c r="AJ20" s="13">
        <f>2*SUM(AA20:AI20)/9</f>
        <v>89.55555555555556</v>
      </c>
      <c r="AK20" s="14"/>
      <c r="AL20" s="15">
        <v>26</v>
      </c>
      <c r="AM20" s="16">
        <v>33</v>
      </c>
      <c r="AN20" s="17">
        <v>50</v>
      </c>
      <c r="AO20" s="15">
        <v>65</v>
      </c>
      <c r="AP20" s="16">
        <v>64</v>
      </c>
      <c r="AQ20" s="17">
        <v>83</v>
      </c>
      <c r="AR20" s="5">
        <v>57</v>
      </c>
      <c r="AS20" s="5">
        <v>80</v>
      </c>
      <c r="AU20" s="13">
        <f>2*(AL20+AM20+AN20)+AO20+AP20+AQ20+2*(AR20+AS20)</f>
        <v>704</v>
      </c>
      <c r="AV20" s="13">
        <f>100*AU20/$AU$3</f>
        <v>70.4</v>
      </c>
      <c r="AX20" s="54">
        <f>0.2*X20+0.3*AJ20+0.5*AV20</f>
        <v>80.92658884565499</v>
      </c>
      <c r="AY20" s="55" t="s">
        <v>5</v>
      </c>
      <c r="AZ20" s="6"/>
      <c r="BA20" s="13">
        <f>100*(AU20+AZ20)/$AU$3</f>
        <v>70.4</v>
      </c>
      <c r="BB20" s="58">
        <f>0.2*X20+0.3*AJ20+0.5*BA20</f>
        <v>80.92658884565499</v>
      </c>
    </row>
    <row r="21" spans="1:54" ht="12.75">
      <c r="A21" s="8" t="s">
        <v>79</v>
      </c>
      <c r="B21" s="8" t="s">
        <v>146</v>
      </c>
      <c r="C21" s="8">
        <v>5</v>
      </c>
      <c r="D21" s="7" t="s">
        <v>147</v>
      </c>
      <c r="E21" s="6">
        <v>44</v>
      </c>
      <c r="F21" s="6">
        <v>23</v>
      </c>
      <c r="G21" s="6">
        <v>12</v>
      </c>
      <c r="H21" s="6">
        <v>27.2</v>
      </c>
      <c r="I21" s="6">
        <v>21.1</v>
      </c>
      <c r="J21" s="7">
        <v>20</v>
      </c>
      <c r="K21" s="7">
        <v>25.6</v>
      </c>
      <c r="L21" s="7">
        <v>20</v>
      </c>
      <c r="M21" s="7">
        <v>11</v>
      </c>
      <c r="N21" s="7">
        <v>10.9</v>
      </c>
      <c r="O21" s="7">
        <v>21.5</v>
      </c>
      <c r="P21" s="7">
        <v>31</v>
      </c>
      <c r="Q21" s="7">
        <v>46</v>
      </c>
      <c r="R21" s="7">
        <v>40</v>
      </c>
      <c r="S21" s="9">
        <v>29.4</v>
      </c>
      <c r="T21" s="10">
        <v>41.8</v>
      </c>
      <c r="U21" s="2">
        <v>17</v>
      </c>
      <c r="V21" s="6"/>
      <c r="W21" s="11">
        <f>SUM(E21:U21)</f>
        <v>441.5</v>
      </c>
      <c r="X21" s="11">
        <f>100*W21/$W$3</f>
        <v>85.89494163424125</v>
      </c>
      <c r="Y21" s="12"/>
      <c r="Z21" s="12"/>
      <c r="AA21" s="1">
        <v>32</v>
      </c>
      <c r="AB21" s="1">
        <v>45</v>
      </c>
      <c r="AC21" s="1">
        <v>49</v>
      </c>
      <c r="AD21" s="1">
        <v>44</v>
      </c>
      <c r="AE21" s="1">
        <v>0</v>
      </c>
      <c r="AF21" s="1">
        <v>46</v>
      </c>
      <c r="AG21" s="1">
        <v>44</v>
      </c>
      <c r="AH21" s="1">
        <v>48</v>
      </c>
      <c r="AI21" s="1">
        <v>50</v>
      </c>
      <c r="AJ21" s="13">
        <f>2*SUM(AA21:AI21)/9</f>
        <v>79.55555555555556</v>
      </c>
      <c r="AK21" s="14"/>
      <c r="AL21" s="15">
        <v>37</v>
      </c>
      <c r="AM21" s="16">
        <v>14</v>
      </c>
      <c r="AN21" s="17">
        <v>38</v>
      </c>
      <c r="AO21" s="15">
        <v>66</v>
      </c>
      <c r="AP21" s="16">
        <v>50</v>
      </c>
      <c r="AQ21" s="17">
        <v>56</v>
      </c>
      <c r="AR21" s="5">
        <v>48</v>
      </c>
      <c r="AS21" s="5">
        <v>45</v>
      </c>
      <c r="AU21" s="13">
        <f>2*(AL21+AM21+AN21)+AO21+AP21+AQ21+2*(AR21+AS21)</f>
        <v>536</v>
      </c>
      <c r="AV21" s="13">
        <f>100*AU21/$AU$3</f>
        <v>53.6</v>
      </c>
      <c r="AX21" s="54">
        <f>0.2*X21+0.3*AJ21+0.5*AV21</f>
        <v>67.84565499351491</v>
      </c>
      <c r="AY21" s="55" t="s">
        <v>9</v>
      </c>
      <c r="AZ21" s="6"/>
      <c r="BA21" s="13">
        <f>100*(AU21+AZ21)/$AU$3</f>
        <v>53.6</v>
      </c>
      <c r="BB21" s="58">
        <f>0.2*X21+0.3*AJ21+0.5*BA21</f>
        <v>67.84565499351491</v>
      </c>
    </row>
    <row r="22" spans="1:54" ht="12.75">
      <c r="A22" s="8" t="s">
        <v>77</v>
      </c>
      <c r="B22" s="8" t="s">
        <v>142</v>
      </c>
      <c r="C22" s="8">
        <v>5</v>
      </c>
      <c r="D22" s="7" t="s">
        <v>143</v>
      </c>
      <c r="E22" s="6">
        <v>42</v>
      </c>
      <c r="F22" s="6">
        <v>30</v>
      </c>
      <c r="G22" s="6">
        <v>12</v>
      </c>
      <c r="H22" s="6">
        <v>14.7</v>
      </c>
      <c r="I22" s="6">
        <v>22.3</v>
      </c>
      <c r="J22" s="7">
        <v>11.5</v>
      </c>
      <c r="K22" s="7">
        <v>2</v>
      </c>
      <c r="L22" s="7">
        <v>11.6</v>
      </c>
      <c r="M22" s="7">
        <v>8.3</v>
      </c>
      <c r="N22" s="7">
        <v>10.3</v>
      </c>
      <c r="O22" s="7">
        <v>0</v>
      </c>
      <c r="P22" s="7">
        <v>17.5</v>
      </c>
      <c r="Q22" s="7">
        <v>0</v>
      </c>
      <c r="R22" s="7">
        <v>20.3</v>
      </c>
      <c r="S22" s="9">
        <v>0</v>
      </c>
      <c r="T22" s="10">
        <v>0</v>
      </c>
      <c r="U22" s="2">
        <v>0</v>
      </c>
      <c r="V22" s="6"/>
      <c r="W22" s="11">
        <f>SUM(E22:U22)</f>
        <v>202.50000000000003</v>
      </c>
      <c r="X22" s="11">
        <f>100*W22/$W$3</f>
        <v>39.39688715953308</v>
      </c>
      <c r="Y22" s="12"/>
      <c r="Z22" s="12"/>
      <c r="AA22" s="1">
        <v>44</v>
      </c>
      <c r="AB22" s="1">
        <v>44</v>
      </c>
      <c r="AC22" s="1">
        <v>38</v>
      </c>
      <c r="AD22" s="1">
        <v>27</v>
      </c>
      <c r="AE22" s="1">
        <v>22</v>
      </c>
      <c r="AF22" s="1">
        <v>44</v>
      </c>
      <c r="AG22" s="1">
        <v>44</v>
      </c>
      <c r="AH22" s="1">
        <v>48</v>
      </c>
      <c r="AI22" s="1">
        <v>46</v>
      </c>
      <c r="AJ22" s="13">
        <f>2*SUM(AA22:AI22)/9</f>
        <v>79.33333333333333</v>
      </c>
      <c r="AK22" s="14"/>
      <c r="AL22" s="15">
        <v>29</v>
      </c>
      <c r="AM22" s="16">
        <v>10</v>
      </c>
      <c r="AN22" s="17">
        <v>48</v>
      </c>
      <c r="AO22" s="15">
        <v>36</v>
      </c>
      <c r="AP22" s="16">
        <v>65</v>
      </c>
      <c r="AQ22" s="17">
        <v>72</v>
      </c>
      <c r="AR22" s="5">
        <v>35</v>
      </c>
      <c r="AS22" s="5">
        <v>27</v>
      </c>
      <c r="AU22" s="13">
        <f>2*(AL22+AM22+AN22)+AO22+AP22+AQ22+2*(AR22+AS22)</f>
        <v>471</v>
      </c>
      <c r="AV22" s="13">
        <f>100*AU22/$AU$3</f>
        <v>47.1</v>
      </c>
      <c r="AX22" s="54">
        <f>0.2*X22+0.3*AJ22+0.5*AV22</f>
        <v>55.22937743190661</v>
      </c>
      <c r="AY22" s="55" t="s">
        <v>12</v>
      </c>
      <c r="AZ22" s="6"/>
      <c r="BA22" s="13">
        <f>100*(AU22+AZ22)/$AU$3</f>
        <v>47.1</v>
      </c>
      <c r="BB22" s="58">
        <f>0.2*X22+0.3*AJ22+0.5*BA22</f>
        <v>55.22937743190661</v>
      </c>
    </row>
    <row r="23" spans="1:54" ht="12.75">
      <c r="A23" s="8" t="s">
        <v>93</v>
      </c>
      <c r="B23" s="8" t="s">
        <v>107</v>
      </c>
      <c r="C23" s="8">
        <v>6</v>
      </c>
      <c r="D23" s="7" t="s">
        <v>108</v>
      </c>
      <c r="E23" s="6">
        <v>42</v>
      </c>
      <c r="F23" s="6">
        <v>31</v>
      </c>
      <c r="G23" s="6">
        <v>12</v>
      </c>
      <c r="H23" s="6">
        <v>22</v>
      </c>
      <c r="I23" s="6">
        <v>24</v>
      </c>
      <c r="J23" s="7">
        <v>3.4</v>
      </c>
      <c r="K23" s="7">
        <v>0</v>
      </c>
      <c r="L23" s="7">
        <v>0</v>
      </c>
      <c r="M23" s="7">
        <v>0</v>
      </c>
      <c r="N23" s="7">
        <v>30</v>
      </c>
      <c r="O23" s="7">
        <v>22</v>
      </c>
      <c r="P23" s="7">
        <v>21.4</v>
      </c>
      <c r="Q23" s="7">
        <v>46</v>
      </c>
      <c r="R23" s="7">
        <v>35.7</v>
      </c>
      <c r="S23" s="9">
        <v>0</v>
      </c>
      <c r="T23" s="10">
        <v>12</v>
      </c>
      <c r="U23" s="2">
        <v>0</v>
      </c>
      <c r="V23" s="6"/>
      <c r="W23" s="11">
        <f>SUM(E23:U23)</f>
        <v>301.5</v>
      </c>
      <c r="X23" s="11">
        <f>100*W23/$W$3</f>
        <v>58.65758754863813</v>
      </c>
      <c r="Y23" s="12"/>
      <c r="Z23" s="12"/>
      <c r="AA23" s="1">
        <v>48</v>
      </c>
      <c r="AB23" s="1">
        <v>27</v>
      </c>
      <c r="AC23" s="1">
        <v>44</v>
      </c>
      <c r="AD23" s="1">
        <v>39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3">
        <f>2*SUM(AA23:AI23)/9</f>
        <v>35.111111111111114</v>
      </c>
      <c r="AK23" s="14"/>
      <c r="AL23" s="15">
        <v>48</v>
      </c>
      <c r="AM23" s="16">
        <v>31</v>
      </c>
      <c r="AN23" s="17">
        <v>45</v>
      </c>
      <c r="AO23" s="15">
        <v>58</v>
      </c>
      <c r="AP23" s="16">
        <v>62</v>
      </c>
      <c r="AQ23" s="17">
        <v>71</v>
      </c>
      <c r="AR23" s="5">
        <v>45</v>
      </c>
      <c r="AS23" s="5">
        <v>47</v>
      </c>
      <c r="AU23" s="13">
        <f>2*(AL23+AM23+AN23)+AO23+AP23+AQ23+2*(AR23+AS23)</f>
        <v>623</v>
      </c>
      <c r="AV23" s="13">
        <f>100*AU23/$AU$3</f>
        <v>62.3</v>
      </c>
      <c r="AX23" s="54">
        <f>0.2*X23+0.3*AJ23+0.5*AV23</f>
        <v>53.41485084306096</v>
      </c>
      <c r="AY23" s="55" t="s">
        <v>12</v>
      </c>
      <c r="AZ23" s="6"/>
      <c r="BA23" s="13">
        <f>100*(AU23+AZ23)/$AU$3</f>
        <v>62.3</v>
      </c>
      <c r="BB23" s="58">
        <f>0.2*X23+0.3*AJ23+0.5*BA23</f>
        <v>53.41485084306096</v>
      </c>
    </row>
    <row r="24" spans="1:54" ht="12.75">
      <c r="A24" s="35" t="s">
        <v>86</v>
      </c>
      <c r="B24" s="35" t="s">
        <v>279</v>
      </c>
      <c r="C24" s="35">
        <v>2</v>
      </c>
      <c r="D24" s="36" t="s">
        <v>105</v>
      </c>
      <c r="E24" s="37">
        <v>46</v>
      </c>
      <c r="F24" s="37">
        <v>31</v>
      </c>
      <c r="G24" s="37">
        <v>12</v>
      </c>
      <c r="H24" s="37">
        <v>34</v>
      </c>
      <c r="I24" s="37">
        <v>24</v>
      </c>
      <c r="J24" s="36">
        <v>21</v>
      </c>
      <c r="K24" s="36">
        <v>29</v>
      </c>
      <c r="L24" s="36">
        <v>21</v>
      </c>
      <c r="M24" s="36">
        <v>11</v>
      </c>
      <c r="N24" s="36">
        <v>20.8</v>
      </c>
      <c r="O24" s="36">
        <v>22</v>
      </c>
      <c r="P24" s="36">
        <v>31</v>
      </c>
      <c r="Q24" s="36">
        <v>44.9</v>
      </c>
      <c r="R24" s="36">
        <v>38</v>
      </c>
      <c r="S24" s="36">
        <v>38</v>
      </c>
      <c r="T24" s="36">
        <v>44.8</v>
      </c>
      <c r="U24" s="2">
        <v>0</v>
      </c>
      <c r="V24" s="37"/>
      <c r="W24" s="11">
        <f>SUM(E24:U24)</f>
        <v>468.5</v>
      </c>
      <c r="X24" s="11">
        <f>100*W24/$W$3</f>
        <v>91.147859922179</v>
      </c>
      <c r="Y24" s="38">
        <f>100*G24/12</f>
        <v>100</v>
      </c>
      <c r="Z24" s="40"/>
      <c r="AA24" s="41">
        <v>41</v>
      </c>
      <c r="AB24" s="41">
        <v>44</v>
      </c>
      <c r="AC24" s="41">
        <v>44</v>
      </c>
      <c r="AD24" s="41">
        <v>46</v>
      </c>
      <c r="AE24" s="41">
        <v>36</v>
      </c>
      <c r="AF24" s="41">
        <v>43</v>
      </c>
      <c r="AG24" s="41">
        <v>39</v>
      </c>
      <c r="AH24" s="41">
        <v>47</v>
      </c>
      <c r="AI24" s="41">
        <v>50</v>
      </c>
      <c r="AJ24" s="13">
        <f>2*SUM(AA24:AI24)/9</f>
        <v>86.66666666666667</v>
      </c>
      <c r="AK24" s="43"/>
      <c r="AL24" s="44">
        <v>45</v>
      </c>
      <c r="AM24" s="45">
        <v>21</v>
      </c>
      <c r="AN24" s="46">
        <v>47</v>
      </c>
      <c r="AO24" s="44">
        <v>52</v>
      </c>
      <c r="AP24" s="45">
        <v>89</v>
      </c>
      <c r="AQ24" s="46">
        <v>73</v>
      </c>
      <c r="AR24" s="47">
        <v>49</v>
      </c>
      <c r="AS24" s="47">
        <v>77</v>
      </c>
      <c r="AT24" s="36"/>
      <c r="AU24" s="13">
        <f>2*(AL24+AM24+AN24)+AO24+AP24+AQ24+2*(AR24+AS24)</f>
        <v>692</v>
      </c>
      <c r="AV24" s="13">
        <f>100*AU24/$AU$3</f>
        <v>69.2</v>
      </c>
      <c r="AX24" s="54">
        <f>0.2*X24+0.3*AJ24+0.5*AV24</f>
        <v>78.8295719844358</v>
      </c>
      <c r="AY24" s="55" t="s">
        <v>7</v>
      </c>
      <c r="AZ24" s="6"/>
      <c r="BA24" s="13">
        <f>100*(AU24+AZ24)/$AU$3</f>
        <v>69.2</v>
      </c>
      <c r="BB24" s="58">
        <f>0.2*X24+0.3*AJ24+0.5*BA24</f>
        <v>78.8295719844358</v>
      </c>
    </row>
    <row r="25" spans="1:54" ht="12.75">
      <c r="A25" s="8" t="s">
        <v>38</v>
      </c>
      <c r="B25" s="8" t="s">
        <v>207</v>
      </c>
      <c r="C25" s="8">
        <v>9</v>
      </c>
      <c r="D25" s="7" t="s">
        <v>208</v>
      </c>
      <c r="E25" s="6">
        <v>45</v>
      </c>
      <c r="F25" s="6">
        <v>31</v>
      </c>
      <c r="G25" s="6">
        <v>12</v>
      </c>
      <c r="H25" s="6">
        <v>34</v>
      </c>
      <c r="I25" s="6">
        <v>24</v>
      </c>
      <c r="J25" s="7">
        <v>21</v>
      </c>
      <c r="K25" s="7">
        <v>30</v>
      </c>
      <c r="L25" s="7">
        <v>21</v>
      </c>
      <c r="M25" s="7">
        <v>11</v>
      </c>
      <c r="N25" s="7">
        <v>19.4</v>
      </c>
      <c r="O25" s="7">
        <v>22</v>
      </c>
      <c r="P25" s="7">
        <v>31</v>
      </c>
      <c r="Q25" s="7">
        <v>46</v>
      </c>
      <c r="R25" s="7">
        <v>40</v>
      </c>
      <c r="S25" s="9">
        <v>34</v>
      </c>
      <c r="T25" s="10">
        <v>46</v>
      </c>
      <c r="U25" s="2">
        <v>16</v>
      </c>
      <c r="V25" s="6"/>
      <c r="W25" s="11">
        <f>SUM(E25:U25)</f>
        <v>483.4</v>
      </c>
      <c r="X25" s="11">
        <f>100*W25/$W$3</f>
        <v>94.04669260700389</v>
      </c>
      <c r="Y25" s="12"/>
      <c r="Z25" s="12"/>
      <c r="AA25" s="1">
        <v>41</v>
      </c>
      <c r="AB25" s="1">
        <v>44</v>
      </c>
      <c r="AC25" s="1">
        <v>44</v>
      </c>
      <c r="AD25" s="1">
        <v>46</v>
      </c>
      <c r="AE25" s="1">
        <v>36</v>
      </c>
      <c r="AF25" s="1">
        <v>43</v>
      </c>
      <c r="AG25" s="1">
        <v>39</v>
      </c>
      <c r="AH25" s="1">
        <v>47</v>
      </c>
      <c r="AI25" s="1">
        <v>50</v>
      </c>
      <c r="AJ25" s="13">
        <f>2*SUM(AA25:AI25)/9</f>
        <v>86.66666666666667</v>
      </c>
      <c r="AK25" s="14"/>
      <c r="AL25" s="15">
        <v>42</v>
      </c>
      <c r="AM25" s="16">
        <v>15</v>
      </c>
      <c r="AN25" s="17">
        <v>45</v>
      </c>
      <c r="AO25" s="15">
        <v>85</v>
      </c>
      <c r="AP25" s="16">
        <v>66</v>
      </c>
      <c r="AQ25" s="17">
        <v>86</v>
      </c>
      <c r="AR25" s="5">
        <v>60</v>
      </c>
      <c r="AS25" s="5">
        <v>43</v>
      </c>
      <c r="AU25" s="13">
        <f>2*(AL25+AM25+AN25)+AO25+AP25+AQ25+2*(AR25+AS25)</f>
        <v>647</v>
      </c>
      <c r="AV25" s="13">
        <f>100*AU25/$AU$3</f>
        <v>64.7</v>
      </c>
      <c r="AX25" s="54">
        <f>0.2*X25+0.3*AJ25+0.5*AV25</f>
        <v>77.15933852140077</v>
      </c>
      <c r="AY25" s="55" t="s">
        <v>7</v>
      </c>
      <c r="AZ25" s="6"/>
      <c r="BA25" s="13">
        <f>100*(AU25+AZ25)/$AU$3</f>
        <v>64.7</v>
      </c>
      <c r="BB25" s="58">
        <f>0.2*X25+0.3*AJ25+0.5*BA25</f>
        <v>77.15933852140077</v>
      </c>
    </row>
    <row r="26" spans="1:54" ht="12.75">
      <c r="A26" s="8" t="s">
        <v>91</v>
      </c>
      <c r="B26" s="8" t="s">
        <v>164</v>
      </c>
      <c r="C26" s="8">
        <v>9</v>
      </c>
      <c r="D26" s="7" t="s">
        <v>165</v>
      </c>
      <c r="E26" s="6">
        <v>43</v>
      </c>
      <c r="F26" s="6">
        <v>31</v>
      </c>
      <c r="G26" s="6">
        <v>12</v>
      </c>
      <c r="H26" s="6">
        <v>34</v>
      </c>
      <c r="I26" s="6">
        <v>24</v>
      </c>
      <c r="J26" s="7">
        <v>21</v>
      </c>
      <c r="K26" s="7">
        <v>25.3</v>
      </c>
      <c r="L26" s="7">
        <v>21</v>
      </c>
      <c r="M26" s="7">
        <v>11</v>
      </c>
      <c r="N26" s="7">
        <v>30</v>
      </c>
      <c r="O26" s="7">
        <v>22</v>
      </c>
      <c r="P26" s="7">
        <v>31</v>
      </c>
      <c r="Q26" s="7">
        <v>46</v>
      </c>
      <c r="R26" s="7">
        <v>40</v>
      </c>
      <c r="S26" s="9">
        <v>41</v>
      </c>
      <c r="T26" s="10">
        <v>46</v>
      </c>
      <c r="U26" s="2">
        <v>17</v>
      </c>
      <c r="V26" s="6"/>
      <c r="W26" s="11">
        <f>SUM(E26:U26)</f>
        <v>495.3</v>
      </c>
      <c r="X26" s="11">
        <f>100*W26/$W$3</f>
        <v>96.36186770428016</v>
      </c>
      <c r="Y26" s="12"/>
      <c r="Z26" s="12"/>
      <c r="AA26" s="1">
        <v>48</v>
      </c>
      <c r="AB26" s="1">
        <v>44</v>
      </c>
      <c r="AC26" s="1">
        <v>49</v>
      </c>
      <c r="AD26" s="1">
        <v>49</v>
      </c>
      <c r="AE26" s="1">
        <v>35</v>
      </c>
      <c r="AF26" s="1">
        <v>48</v>
      </c>
      <c r="AG26" s="1">
        <v>44</v>
      </c>
      <c r="AH26" s="1">
        <v>47</v>
      </c>
      <c r="AI26" s="1">
        <v>48</v>
      </c>
      <c r="AJ26" s="13">
        <f>2*SUM(AA26:AI26)/9</f>
        <v>91.55555555555556</v>
      </c>
      <c r="AK26" s="14"/>
      <c r="AL26" s="15">
        <v>46</v>
      </c>
      <c r="AM26" s="16">
        <v>37.5</v>
      </c>
      <c r="AN26" s="17">
        <v>47</v>
      </c>
      <c r="AO26" s="15">
        <v>49</v>
      </c>
      <c r="AP26" s="16">
        <v>52</v>
      </c>
      <c r="AQ26" s="17">
        <v>83</v>
      </c>
      <c r="AR26" s="5">
        <v>45</v>
      </c>
      <c r="AS26" s="5">
        <v>31</v>
      </c>
      <c r="AU26" s="13">
        <f>2*(AL26+AM26+AN26)+AO26+AP26+AQ26+2*(AR26+AS26)</f>
        <v>597</v>
      </c>
      <c r="AV26" s="13">
        <f>100*AU26/$AU$3</f>
        <v>59.7</v>
      </c>
      <c r="AX26" s="54">
        <f>0.2*X26+0.3*AJ26+0.5*AV26</f>
        <v>76.5890402075227</v>
      </c>
      <c r="AY26" s="55" t="s">
        <v>7</v>
      </c>
      <c r="AZ26" s="6"/>
      <c r="BA26" s="13">
        <f>100*(AU26+AZ26)/$AU$3</f>
        <v>59.7</v>
      </c>
      <c r="BB26" s="58">
        <f>0.2*X26+0.3*AJ26+0.5*BA26</f>
        <v>76.5890402075227</v>
      </c>
    </row>
    <row r="27" spans="1:54" ht="12.75">
      <c r="A27" s="35" t="s">
        <v>81</v>
      </c>
      <c r="B27" s="35" t="s">
        <v>297</v>
      </c>
      <c r="C27" s="35">
        <v>4</v>
      </c>
      <c r="D27" s="36" t="s">
        <v>104</v>
      </c>
      <c r="E27" s="37">
        <v>43</v>
      </c>
      <c r="F27" s="37">
        <v>31</v>
      </c>
      <c r="G27" s="37">
        <v>12</v>
      </c>
      <c r="H27" s="37">
        <v>34</v>
      </c>
      <c r="I27" s="37">
        <v>24</v>
      </c>
      <c r="J27" s="36">
        <v>21</v>
      </c>
      <c r="K27" s="36">
        <v>21.4</v>
      </c>
      <c r="L27" s="36">
        <v>18.1</v>
      </c>
      <c r="M27" s="36">
        <v>4</v>
      </c>
      <c r="N27" s="36">
        <v>30</v>
      </c>
      <c r="O27" s="36">
        <v>22</v>
      </c>
      <c r="P27" s="36">
        <v>31</v>
      </c>
      <c r="Q27" s="36">
        <v>46</v>
      </c>
      <c r="R27" s="36">
        <v>39.5</v>
      </c>
      <c r="S27" s="36">
        <v>41</v>
      </c>
      <c r="T27" s="36">
        <v>46</v>
      </c>
      <c r="U27" s="2">
        <v>15.3</v>
      </c>
      <c r="V27" s="37"/>
      <c r="W27" s="11">
        <f>SUM(E27:U27)</f>
        <v>479.3</v>
      </c>
      <c r="X27" s="11">
        <f>100*W27/$W$3</f>
        <v>93.24902723735408</v>
      </c>
      <c r="Y27" s="38">
        <f>100*G27/12</f>
        <v>100</v>
      </c>
      <c r="Z27" s="40"/>
      <c r="AA27" s="41">
        <v>50</v>
      </c>
      <c r="AB27" s="41">
        <v>44</v>
      </c>
      <c r="AC27" s="41">
        <v>49</v>
      </c>
      <c r="AD27" s="41">
        <v>46</v>
      </c>
      <c r="AE27" s="41">
        <v>41</v>
      </c>
      <c r="AF27" s="41">
        <v>42</v>
      </c>
      <c r="AG27" s="41">
        <v>39</v>
      </c>
      <c r="AH27" s="41">
        <v>47</v>
      </c>
      <c r="AI27" s="41">
        <v>48</v>
      </c>
      <c r="AJ27" s="42">
        <f>2*SUM(AA27:AI27)/9</f>
        <v>90.22222222222223</v>
      </c>
      <c r="AK27" s="43"/>
      <c r="AL27" s="44">
        <v>35</v>
      </c>
      <c r="AM27" s="45">
        <v>49.5</v>
      </c>
      <c r="AN27" s="46">
        <v>50</v>
      </c>
      <c r="AO27" s="44">
        <v>97</v>
      </c>
      <c r="AP27" s="45">
        <v>88</v>
      </c>
      <c r="AQ27" s="46">
        <v>92</v>
      </c>
      <c r="AR27" s="47"/>
      <c r="AS27" s="47">
        <v>89</v>
      </c>
      <c r="AT27" s="36"/>
      <c r="AU27" s="13">
        <f>2*(AL27+AM27+AN27)+AO27+AP27+AQ27+2*(AR27+AS27)</f>
        <v>724</v>
      </c>
      <c r="AV27" s="13">
        <f>100*AU27/$AU$3</f>
        <v>72.4</v>
      </c>
      <c r="AX27" s="54">
        <f>0.2*X27+0.3*AJ27+0.5*AV27</f>
        <v>81.91647211413749</v>
      </c>
      <c r="AY27" s="55" t="s">
        <v>5</v>
      </c>
      <c r="AZ27" s="6"/>
      <c r="BA27" s="13">
        <f>100*(AU27+AZ27)/$AU$3</f>
        <v>72.4</v>
      </c>
      <c r="BB27" s="58">
        <f>0.2*X27+0.3*AJ27+0.5*BA27</f>
        <v>81.91647211413749</v>
      </c>
    </row>
    <row r="28" spans="1:54" ht="12.75">
      <c r="A28" s="8" t="s">
        <v>34</v>
      </c>
      <c r="B28" s="8" t="s">
        <v>199</v>
      </c>
      <c r="C28" s="8">
        <v>5</v>
      </c>
      <c r="D28" s="7" t="s">
        <v>200</v>
      </c>
      <c r="E28" s="19">
        <v>18</v>
      </c>
      <c r="F28" s="6">
        <v>0</v>
      </c>
      <c r="G28" s="6">
        <v>0</v>
      </c>
      <c r="H28" s="6">
        <v>0</v>
      </c>
      <c r="I28" s="6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1.1</v>
      </c>
      <c r="R28" s="7">
        <v>0</v>
      </c>
      <c r="S28" s="9">
        <v>0</v>
      </c>
      <c r="T28" s="10">
        <v>0</v>
      </c>
      <c r="U28" s="2">
        <v>0</v>
      </c>
      <c r="V28" s="6"/>
      <c r="W28" s="11">
        <f>SUM(E28:U28)</f>
        <v>19.1</v>
      </c>
      <c r="X28" s="11">
        <f>100*W28/$W$3</f>
        <v>3.7159533073929967</v>
      </c>
      <c r="Y28" s="12"/>
      <c r="Z28" s="12"/>
      <c r="AA28" s="1">
        <v>46</v>
      </c>
      <c r="AB28" s="1">
        <v>46</v>
      </c>
      <c r="AC28" s="1">
        <v>0</v>
      </c>
      <c r="AD28" s="1">
        <v>0</v>
      </c>
      <c r="AE28" s="1">
        <v>27</v>
      </c>
      <c r="AF28" s="1">
        <v>39</v>
      </c>
      <c r="AG28" s="1">
        <v>31</v>
      </c>
      <c r="AH28" s="1">
        <v>41</v>
      </c>
      <c r="AI28" s="1">
        <v>50</v>
      </c>
      <c r="AJ28" s="13">
        <f>2*SUM(AA28:AI28)/9</f>
        <v>62.22222222222222</v>
      </c>
      <c r="AK28" s="14"/>
      <c r="AL28" s="15">
        <v>18</v>
      </c>
      <c r="AM28" s="16">
        <v>12</v>
      </c>
      <c r="AN28" s="17">
        <v>0</v>
      </c>
      <c r="AO28" s="15">
        <v>26</v>
      </c>
      <c r="AP28" s="16">
        <v>41</v>
      </c>
      <c r="AQ28" s="17">
        <v>0</v>
      </c>
      <c r="AR28" s="5"/>
      <c r="AS28" s="5"/>
      <c r="AU28" s="13">
        <f>2*(AL28+AM28+AN28)+AO28+AP28+AQ28+2*(AR28+AS28)</f>
        <v>127</v>
      </c>
      <c r="AV28" s="13">
        <f>100*AU28/$AU$3</f>
        <v>12.7</v>
      </c>
      <c r="AX28" s="54">
        <f>0.2*X28+0.3*AJ28+0.5*AV28</f>
        <v>25.759857328145266</v>
      </c>
      <c r="AY28" s="55" t="s">
        <v>19</v>
      </c>
      <c r="AZ28" s="6"/>
      <c r="BA28" s="13">
        <f>100*(AU28+AZ28)/$AU$3</f>
        <v>12.7</v>
      </c>
      <c r="BB28" s="58">
        <f>0.2*X28+0.3*AJ28+0.5*BA28</f>
        <v>25.759857328145266</v>
      </c>
    </row>
    <row r="29" spans="1:54" ht="12.75">
      <c r="A29" s="35" t="s">
        <v>31</v>
      </c>
      <c r="B29" s="35" t="s">
        <v>101</v>
      </c>
      <c r="C29" s="35">
        <v>10</v>
      </c>
      <c r="D29" s="36" t="s">
        <v>102</v>
      </c>
      <c r="E29" s="37">
        <v>39</v>
      </c>
      <c r="F29" s="37">
        <v>28</v>
      </c>
      <c r="G29" s="37">
        <v>7</v>
      </c>
      <c r="H29" s="37">
        <v>16.2</v>
      </c>
      <c r="I29" s="37">
        <v>21.2</v>
      </c>
      <c r="J29" s="36">
        <v>8.2</v>
      </c>
      <c r="K29" s="36">
        <v>13.1</v>
      </c>
      <c r="L29" s="36">
        <v>12.1</v>
      </c>
      <c r="M29" s="36">
        <v>4.2</v>
      </c>
      <c r="N29" s="36">
        <v>19.6</v>
      </c>
      <c r="O29" s="36">
        <v>20.5</v>
      </c>
      <c r="P29" s="36">
        <v>26.7</v>
      </c>
      <c r="Q29" s="36">
        <v>37.8</v>
      </c>
      <c r="R29" s="36">
        <v>32.7</v>
      </c>
      <c r="S29" s="36">
        <v>30.8</v>
      </c>
      <c r="T29" s="36">
        <v>32.8</v>
      </c>
      <c r="U29" s="2">
        <v>14.4</v>
      </c>
      <c r="V29" s="37"/>
      <c r="W29" s="11">
        <f>SUM(E29:U29)</f>
        <v>364.29999999999995</v>
      </c>
      <c r="X29" s="11">
        <f>100*W29/$W$3</f>
        <v>70.87548638132294</v>
      </c>
      <c r="Y29" s="38">
        <f>100*G29/12</f>
        <v>58.333333333333336</v>
      </c>
      <c r="Z29" s="40"/>
      <c r="AA29" s="41">
        <v>38</v>
      </c>
      <c r="AB29" s="41">
        <v>44</v>
      </c>
      <c r="AC29" s="41">
        <v>49</v>
      </c>
      <c r="AD29" s="41">
        <v>43</v>
      </c>
      <c r="AE29" s="41">
        <v>25</v>
      </c>
      <c r="AF29" s="41">
        <v>0</v>
      </c>
      <c r="AG29" s="41">
        <v>0</v>
      </c>
      <c r="AH29" s="41">
        <v>0</v>
      </c>
      <c r="AI29" s="41">
        <v>0</v>
      </c>
      <c r="AJ29" s="42">
        <f>2*SUM(AA29:AI29)/9</f>
        <v>44.22222222222222</v>
      </c>
      <c r="AK29" s="43"/>
      <c r="AL29" s="44">
        <v>30</v>
      </c>
      <c r="AM29" s="45">
        <v>10</v>
      </c>
      <c r="AN29" s="46">
        <v>50</v>
      </c>
      <c r="AO29" s="44">
        <v>43</v>
      </c>
      <c r="AP29" s="45">
        <v>62</v>
      </c>
      <c r="AQ29" s="46">
        <v>66</v>
      </c>
      <c r="AR29" s="47">
        <v>29</v>
      </c>
      <c r="AS29" s="47">
        <v>17</v>
      </c>
      <c r="AT29" s="36"/>
      <c r="AU29" s="13">
        <f>2*(AL29+AM29+AN29)+AO29+AP29+AQ29+2*(AR29+AS29)</f>
        <v>443</v>
      </c>
      <c r="AV29" s="13">
        <f>100*AU29/$AU$3</f>
        <v>44.3</v>
      </c>
      <c r="AX29" s="54">
        <f>0.2*X29+0.3*AJ29+0.5*AV29</f>
        <v>49.59176394293125</v>
      </c>
      <c r="AY29" s="55" t="s">
        <v>12</v>
      </c>
      <c r="AZ29" s="6"/>
      <c r="BA29" s="13">
        <f>100*(AU29+AZ29)/$AU$3</f>
        <v>44.3</v>
      </c>
      <c r="BB29" s="58">
        <f>0.2*X29+0.3*AJ29+0.5*BA29</f>
        <v>49.59176394293125</v>
      </c>
    </row>
    <row r="30" spans="1:54" ht="12.75">
      <c r="A30" s="8" t="s">
        <v>73</v>
      </c>
      <c r="B30" s="8" t="s">
        <v>134</v>
      </c>
      <c r="C30" s="8">
        <v>6</v>
      </c>
      <c r="D30" s="7" t="s">
        <v>135</v>
      </c>
      <c r="E30" s="6">
        <v>41</v>
      </c>
      <c r="F30" s="6">
        <v>29</v>
      </c>
      <c r="G30" s="6">
        <v>6.3</v>
      </c>
      <c r="H30" s="6">
        <v>31.5</v>
      </c>
      <c r="I30" s="6">
        <v>16.1</v>
      </c>
      <c r="J30" s="7">
        <v>20.6</v>
      </c>
      <c r="K30" s="7">
        <v>24.1</v>
      </c>
      <c r="L30" s="7">
        <v>12.6</v>
      </c>
      <c r="M30" s="7">
        <v>11</v>
      </c>
      <c r="N30" s="7">
        <v>16.3</v>
      </c>
      <c r="O30" s="7">
        <v>18.5</v>
      </c>
      <c r="P30" s="7">
        <v>30.5</v>
      </c>
      <c r="Q30" s="7">
        <v>42.4</v>
      </c>
      <c r="R30" s="7">
        <v>40</v>
      </c>
      <c r="S30" s="9">
        <v>34</v>
      </c>
      <c r="T30" s="10">
        <v>27</v>
      </c>
      <c r="U30" s="2">
        <v>7.4</v>
      </c>
      <c r="V30" s="6"/>
      <c r="W30" s="11">
        <f>SUM(E30:U30)</f>
        <v>408.29999999999995</v>
      </c>
      <c r="X30" s="11">
        <f>100*W30/$W$3</f>
        <v>79.43579766536963</v>
      </c>
      <c r="Y30" s="12"/>
      <c r="Z30" s="12"/>
      <c r="AA30" s="1">
        <v>46</v>
      </c>
      <c r="AB30" s="1">
        <v>42</v>
      </c>
      <c r="AC30" s="1">
        <v>27</v>
      </c>
      <c r="AD30" s="1">
        <v>43</v>
      </c>
      <c r="AE30" s="1">
        <v>24</v>
      </c>
      <c r="AF30" s="1">
        <v>40</v>
      </c>
      <c r="AG30" s="1">
        <v>45</v>
      </c>
      <c r="AH30" s="1">
        <v>45</v>
      </c>
      <c r="AI30" s="1">
        <v>47</v>
      </c>
      <c r="AJ30" s="13">
        <f>2*SUM(AA30:AI30)/9</f>
        <v>79.77777777777777</v>
      </c>
      <c r="AK30" s="14"/>
      <c r="AL30" s="15">
        <v>36</v>
      </c>
      <c r="AM30" s="16">
        <v>23.5</v>
      </c>
      <c r="AN30" s="17">
        <v>39</v>
      </c>
      <c r="AO30" s="15">
        <v>57</v>
      </c>
      <c r="AP30" s="16">
        <v>61</v>
      </c>
      <c r="AQ30" s="17">
        <v>85</v>
      </c>
      <c r="AR30" s="5">
        <v>52</v>
      </c>
      <c r="AS30" s="5">
        <v>84</v>
      </c>
      <c r="AU30" s="13">
        <f>2*(AL30+AM30+AN30)+AO30+AP30+AQ30+2*(AR30+AS30)</f>
        <v>672</v>
      </c>
      <c r="AV30" s="13">
        <f>100*AU30/$AU$3</f>
        <v>67.2</v>
      </c>
      <c r="AX30" s="54">
        <f>0.2*X30+0.3*AJ30+0.5*AV30</f>
        <v>73.42049286640726</v>
      </c>
      <c r="AY30" s="55" t="s">
        <v>7</v>
      </c>
      <c r="AZ30" s="6"/>
      <c r="BA30" s="13">
        <f>100*(AU30+AZ30)/$AU$3</f>
        <v>67.2</v>
      </c>
      <c r="BB30" s="58">
        <f>0.2*X30+0.3*AJ30+0.5*BA30</f>
        <v>73.42049286640726</v>
      </c>
    </row>
    <row r="31" spans="1:54" ht="12.75">
      <c r="A31" s="8" t="s">
        <v>20</v>
      </c>
      <c r="B31" s="8" t="s">
        <v>279</v>
      </c>
      <c r="C31" s="8">
        <v>5</v>
      </c>
      <c r="D31" s="7" t="s">
        <v>280</v>
      </c>
      <c r="E31" s="6">
        <v>39</v>
      </c>
      <c r="F31" s="6">
        <v>29</v>
      </c>
      <c r="G31" s="6">
        <v>2</v>
      </c>
      <c r="H31" s="6">
        <v>28.9</v>
      </c>
      <c r="I31" s="6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9">
        <v>0</v>
      </c>
      <c r="T31" s="10">
        <v>0</v>
      </c>
      <c r="U31" s="2">
        <v>0</v>
      </c>
      <c r="V31" s="6"/>
      <c r="W31" s="11">
        <f>SUM(E31:U31)</f>
        <v>98.9</v>
      </c>
      <c r="X31" s="11">
        <f>100*W31/$W$3</f>
        <v>19.24124513618677</v>
      </c>
      <c r="Y31" s="12"/>
      <c r="Z31" s="12"/>
      <c r="AA31" s="1">
        <v>15</v>
      </c>
      <c r="AB31" s="1">
        <v>23</v>
      </c>
      <c r="AC31" s="1">
        <v>40</v>
      </c>
      <c r="AD31" s="1">
        <v>50</v>
      </c>
      <c r="AE31" s="1">
        <v>30</v>
      </c>
      <c r="AF31" s="1">
        <v>44</v>
      </c>
      <c r="AG31" s="1">
        <v>49</v>
      </c>
      <c r="AH31" s="1">
        <v>50</v>
      </c>
      <c r="AI31" s="1">
        <v>47</v>
      </c>
      <c r="AJ31" s="13">
        <f>2*SUM(AA31:AI31)/9</f>
        <v>77.33333333333333</v>
      </c>
      <c r="AK31" s="14"/>
      <c r="AL31" s="15">
        <v>2</v>
      </c>
      <c r="AM31" s="16">
        <v>12.5</v>
      </c>
      <c r="AN31" s="17">
        <v>0</v>
      </c>
      <c r="AO31" s="15">
        <v>41</v>
      </c>
      <c r="AP31" s="16">
        <v>30</v>
      </c>
      <c r="AQ31" s="17">
        <v>0</v>
      </c>
      <c r="AR31" s="5">
        <v>0</v>
      </c>
      <c r="AS31" s="5">
        <v>11</v>
      </c>
      <c r="AU31" s="13">
        <f>2*(AL31+AM31+AN31)+AO31+AP31+AQ31+2*(AR31+AS31)</f>
        <v>122</v>
      </c>
      <c r="AV31" s="13">
        <f>100*AU31/$AU$3</f>
        <v>12.2</v>
      </c>
      <c r="AX31" s="54">
        <f>0.2*X31+0.3*AJ31+0.5*AV31</f>
        <v>33.148249027237355</v>
      </c>
      <c r="AY31" s="55" t="s">
        <v>15</v>
      </c>
      <c r="AZ31" s="34"/>
      <c r="BA31" s="13">
        <f>100*(AU31+AZ31)/$AU$3</f>
        <v>12.2</v>
      </c>
      <c r="BB31" s="58">
        <f>0.2*X31+0.3*AJ31+0.5*BA31</f>
        <v>33.148249027237355</v>
      </c>
    </row>
    <row r="32" spans="1:217" s="48" customFormat="1" ht="12.75">
      <c r="A32" s="8" t="s">
        <v>21</v>
      </c>
      <c r="B32" s="8" t="s">
        <v>281</v>
      </c>
      <c r="C32" s="8">
        <v>6</v>
      </c>
      <c r="D32" s="7" t="s">
        <v>282</v>
      </c>
      <c r="E32" s="20">
        <v>0</v>
      </c>
      <c r="F32" s="6">
        <v>30</v>
      </c>
      <c r="G32" s="6">
        <v>8.8</v>
      </c>
      <c r="H32" s="6">
        <v>15</v>
      </c>
      <c r="I32" s="6">
        <v>21.2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9">
        <v>0</v>
      </c>
      <c r="T32" s="10">
        <v>0</v>
      </c>
      <c r="U32" s="2">
        <v>0</v>
      </c>
      <c r="V32" s="6"/>
      <c r="W32" s="11">
        <f>SUM(E32:U32)</f>
        <v>75</v>
      </c>
      <c r="X32" s="11">
        <f>100*W32/$W$3</f>
        <v>14.591439688715953</v>
      </c>
      <c r="Y32" s="12"/>
      <c r="Z32" s="12"/>
      <c r="AA32" s="1">
        <v>50</v>
      </c>
      <c r="AB32" s="1">
        <v>31</v>
      </c>
      <c r="AC32" s="1">
        <v>49</v>
      </c>
      <c r="AD32" s="1">
        <v>47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3">
        <f>2*SUM(AA32:AI32)/9</f>
        <v>39.333333333333336</v>
      </c>
      <c r="AK32" s="14"/>
      <c r="AL32" s="15">
        <v>24</v>
      </c>
      <c r="AM32" s="16">
        <v>0</v>
      </c>
      <c r="AN32" s="17">
        <v>0</v>
      </c>
      <c r="AO32" s="15">
        <v>46</v>
      </c>
      <c r="AP32" s="16">
        <v>0</v>
      </c>
      <c r="AQ32" s="17">
        <v>0</v>
      </c>
      <c r="AR32" s="5"/>
      <c r="AS32" s="5"/>
      <c r="AT32" s="7"/>
      <c r="AU32" s="13">
        <f>2*(AL32+AM32+AN32)+AO32+AP32+AQ32+2*(AR32+AS32)</f>
        <v>94</v>
      </c>
      <c r="AV32" s="13">
        <f>100*AU32/$AU$3</f>
        <v>9.4</v>
      </c>
      <c r="AW32" s="7"/>
      <c r="AX32" s="54">
        <f>0.2*X32+0.3*AJ32+0.5*AV32</f>
        <v>19.41828793774319</v>
      </c>
      <c r="AY32" s="55" t="s">
        <v>19</v>
      </c>
      <c r="AZ32" s="34"/>
      <c r="BA32" s="13">
        <f>100*(AU32+AZ32)/$AU$3</f>
        <v>9.4</v>
      </c>
      <c r="BB32" s="58">
        <f>0.2*X32+0.3*AJ32+0.5*BA32</f>
        <v>19.41828793774319</v>
      </c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</row>
    <row r="33" spans="1:54" ht="12.75">
      <c r="A33" s="8" t="s">
        <v>25</v>
      </c>
      <c r="B33" s="8" t="s">
        <v>289</v>
      </c>
      <c r="C33" s="8">
        <v>9</v>
      </c>
      <c r="D33" s="7" t="s">
        <v>290</v>
      </c>
      <c r="E33" s="6">
        <v>39</v>
      </c>
      <c r="F33" s="6">
        <v>28</v>
      </c>
      <c r="G33" s="6">
        <v>12</v>
      </c>
      <c r="H33" s="6">
        <v>11.5</v>
      </c>
      <c r="I33" s="6">
        <v>22.2</v>
      </c>
      <c r="J33" s="7">
        <v>19.1</v>
      </c>
      <c r="K33" s="7">
        <v>14.6</v>
      </c>
      <c r="L33" s="7">
        <v>9.1</v>
      </c>
      <c r="M33" s="7">
        <v>9.7</v>
      </c>
      <c r="N33" s="7">
        <v>15</v>
      </c>
      <c r="O33" s="7">
        <v>22</v>
      </c>
      <c r="P33" s="7">
        <v>6</v>
      </c>
      <c r="Q33" s="7">
        <v>43.8</v>
      </c>
      <c r="R33" s="7">
        <v>31.8</v>
      </c>
      <c r="S33" s="9">
        <v>37.7</v>
      </c>
      <c r="T33" s="10">
        <v>28.4</v>
      </c>
      <c r="U33" s="2">
        <v>4.7</v>
      </c>
      <c r="V33" s="6"/>
      <c r="W33" s="11">
        <f>SUM(E33:U33)</f>
        <v>354.59999999999997</v>
      </c>
      <c r="X33" s="11">
        <f>100*W33/$W$3</f>
        <v>68.98832684824903</v>
      </c>
      <c r="Y33" s="12"/>
      <c r="Z33" s="12"/>
      <c r="AA33" s="1">
        <v>48</v>
      </c>
      <c r="AB33" s="1">
        <v>44</v>
      </c>
      <c r="AC33" s="1">
        <v>50</v>
      </c>
      <c r="AD33" s="1">
        <v>44</v>
      </c>
      <c r="AE33" s="1">
        <v>42</v>
      </c>
      <c r="AF33" s="1">
        <v>46</v>
      </c>
      <c r="AG33" s="1">
        <v>45</v>
      </c>
      <c r="AH33" s="1">
        <v>50</v>
      </c>
      <c r="AI33" s="1">
        <v>50</v>
      </c>
      <c r="AJ33" s="13">
        <f>2*SUM(AA33:AI33)/9</f>
        <v>93.11111111111111</v>
      </c>
      <c r="AK33" s="14"/>
      <c r="AL33" s="15">
        <v>32</v>
      </c>
      <c r="AM33" s="16">
        <v>5</v>
      </c>
      <c r="AN33" s="17">
        <v>50</v>
      </c>
      <c r="AO33" s="15">
        <v>54</v>
      </c>
      <c r="AP33" s="16">
        <v>96</v>
      </c>
      <c r="AQ33" s="17">
        <v>77</v>
      </c>
      <c r="AR33" s="5">
        <v>46</v>
      </c>
      <c r="AS33" s="5">
        <v>28</v>
      </c>
      <c r="AU33" s="13">
        <f>2*(AL33+AM33+AN33)+AO33+AP33+AQ33+2*(AR33+AS33)</f>
        <v>549</v>
      </c>
      <c r="AV33" s="13">
        <f>100*AU33/$AU$3</f>
        <v>54.9</v>
      </c>
      <c r="AX33" s="54">
        <f>0.2*X33+0.3*AJ33+0.5*AV33</f>
        <v>69.18099870298315</v>
      </c>
      <c r="AY33" s="55" t="s">
        <v>9</v>
      </c>
      <c r="AZ33" s="6"/>
      <c r="BA33" s="13">
        <f>100*(AU33+AZ33)/$AU$3</f>
        <v>54.9</v>
      </c>
      <c r="BB33" s="58">
        <f>0.2*X33+0.3*AJ33+0.5*BA33</f>
        <v>69.18099870298315</v>
      </c>
    </row>
    <row r="34" spans="1:54" ht="12.75">
      <c r="A34" s="8" t="s">
        <v>58</v>
      </c>
      <c r="B34" s="8" t="s">
        <v>175</v>
      </c>
      <c r="C34" s="8">
        <v>6</v>
      </c>
      <c r="D34" s="7" t="s">
        <v>176</v>
      </c>
      <c r="E34" s="6">
        <v>46</v>
      </c>
      <c r="F34" s="6">
        <v>26</v>
      </c>
      <c r="G34" s="6">
        <v>7</v>
      </c>
      <c r="H34" s="6">
        <v>0</v>
      </c>
      <c r="I34" s="6">
        <v>22.2</v>
      </c>
      <c r="J34" s="7">
        <v>15</v>
      </c>
      <c r="K34" s="7">
        <v>2</v>
      </c>
      <c r="L34" s="7">
        <v>19.5</v>
      </c>
      <c r="M34" s="7">
        <v>11</v>
      </c>
      <c r="N34" s="7">
        <v>9.6</v>
      </c>
      <c r="O34" s="7">
        <v>22</v>
      </c>
      <c r="P34" s="7">
        <v>14.2</v>
      </c>
      <c r="Q34" s="7">
        <v>42.3</v>
      </c>
      <c r="R34" s="7">
        <v>35.2</v>
      </c>
      <c r="S34" s="9">
        <v>28</v>
      </c>
      <c r="T34" s="10">
        <v>24.9</v>
      </c>
      <c r="U34" s="2">
        <v>17</v>
      </c>
      <c r="V34" s="6"/>
      <c r="W34" s="11">
        <f>SUM(E34:U34)</f>
        <v>341.8999999999999</v>
      </c>
      <c r="X34" s="11">
        <f>100*W34/$W$3</f>
        <v>66.51750972762645</v>
      </c>
      <c r="Y34" s="12"/>
      <c r="Z34" s="12"/>
      <c r="AA34" s="1">
        <v>29</v>
      </c>
      <c r="AB34" s="1">
        <v>37</v>
      </c>
      <c r="AC34" s="1">
        <v>35</v>
      </c>
      <c r="AD34" s="1">
        <v>0</v>
      </c>
      <c r="AE34" s="1">
        <v>38</v>
      </c>
      <c r="AF34" s="1">
        <v>42</v>
      </c>
      <c r="AG34" s="1">
        <v>50</v>
      </c>
      <c r="AH34" s="1">
        <v>48</v>
      </c>
      <c r="AI34" s="1">
        <v>50</v>
      </c>
      <c r="AJ34" s="13">
        <f>2*SUM(AA34:AI34)/9</f>
        <v>73.11111111111111</v>
      </c>
      <c r="AK34" s="14"/>
      <c r="AL34" s="15">
        <v>26</v>
      </c>
      <c r="AM34" s="16">
        <v>25</v>
      </c>
      <c r="AN34" s="17">
        <v>50</v>
      </c>
      <c r="AO34" s="15">
        <v>35</v>
      </c>
      <c r="AP34" s="16">
        <v>55</v>
      </c>
      <c r="AQ34" s="17">
        <v>81</v>
      </c>
      <c r="AR34" s="5">
        <v>60</v>
      </c>
      <c r="AS34" s="5">
        <v>18</v>
      </c>
      <c r="AU34" s="13">
        <f>2*(AL34+AM34+AN34)+AO34+AP34+AQ34+2*(AR34+AS34)</f>
        <v>529</v>
      </c>
      <c r="AV34" s="13">
        <f>100*AU34/$AU$3</f>
        <v>52.9</v>
      </c>
      <c r="AX34" s="54">
        <f>0.2*X34+0.3*AJ34+0.5*AV34</f>
        <v>61.686835278858624</v>
      </c>
      <c r="AY34" s="55" t="s">
        <v>10</v>
      </c>
      <c r="AZ34" s="6"/>
      <c r="BA34" s="13">
        <f>100*(AU34+AZ34)/$AU$3</f>
        <v>52.9</v>
      </c>
      <c r="BB34" s="58">
        <f>0.2*X34+0.3*AJ34+0.5*BA34</f>
        <v>61.686835278858624</v>
      </c>
    </row>
    <row r="35" spans="1:54" ht="12.75">
      <c r="A35" s="8" t="s">
        <v>57</v>
      </c>
      <c r="B35" s="8" t="s">
        <v>173</v>
      </c>
      <c r="C35" s="8">
        <v>6</v>
      </c>
      <c r="D35" s="7" t="s">
        <v>174</v>
      </c>
      <c r="E35" s="6">
        <v>49</v>
      </c>
      <c r="F35" s="6">
        <v>28</v>
      </c>
      <c r="G35" s="6">
        <v>7</v>
      </c>
      <c r="H35" s="6">
        <v>30.4</v>
      </c>
      <c r="I35" s="6">
        <v>24</v>
      </c>
      <c r="J35" s="7">
        <v>10.2</v>
      </c>
      <c r="K35" s="7">
        <v>20.5</v>
      </c>
      <c r="L35" s="7">
        <v>13.1</v>
      </c>
      <c r="M35" s="7">
        <v>10.3</v>
      </c>
      <c r="N35" s="7">
        <v>14.6</v>
      </c>
      <c r="O35" s="7">
        <v>22</v>
      </c>
      <c r="P35" s="7">
        <v>30.3</v>
      </c>
      <c r="Q35" s="7">
        <v>20.3</v>
      </c>
      <c r="R35" s="7">
        <v>30.8</v>
      </c>
      <c r="S35" s="9">
        <v>36.1</v>
      </c>
      <c r="T35" s="10">
        <v>7.3</v>
      </c>
      <c r="U35" s="2">
        <v>12.8</v>
      </c>
      <c r="V35" s="6"/>
      <c r="W35" s="11">
        <f>SUM(E35:U35)</f>
        <v>366.70000000000005</v>
      </c>
      <c r="X35" s="11">
        <f>100*W35/$W$3</f>
        <v>71.34241245136188</v>
      </c>
      <c r="Y35" s="12"/>
      <c r="Z35" s="12"/>
      <c r="AA35" s="1">
        <v>48</v>
      </c>
      <c r="AB35" s="1">
        <v>46</v>
      </c>
      <c r="AC35" s="1">
        <v>45</v>
      </c>
      <c r="AD35" s="1">
        <v>32</v>
      </c>
      <c r="AE35" s="1">
        <v>36</v>
      </c>
      <c r="AF35" s="1">
        <v>39</v>
      </c>
      <c r="AG35" s="1">
        <v>0</v>
      </c>
      <c r="AH35" s="1">
        <v>50</v>
      </c>
      <c r="AI35" s="1">
        <v>44</v>
      </c>
      <c r="AJ35" s="13">
        <f>2*SUM(AA35:AI35)/9</f>
        <v>75.55555555555556</v>
      </c>
      <c r="AK35" s="14"/>
      <c r="AL35" s="15">
        <v>38</v>
      </c>
      <c r="AM35" s="16">
        <v>17</v>
      </c>
      <c r="AN35" s="17">
        <v>35</v>
      </c>
      <c r="AO35" s="15">
        <v>51</v>
      </c>
      <c r="AP35" s="16">
        <v>77</v>
      </c>
      <c r="AQ35" s="17">
        <v>69</v>
      </c>
      <c r="AR35" s="5">
        <v>48</v>
      </c>
      <c r="AS35" s="5">
        <v>36</v>
      </c>
      <c r="AU35" s="13">
        <f>2*(AL35+AM35+AN35)+AO35+AP35+AQ35+2*(AR35+AS35)</f>
        <v>545</v>
      </c>
      <c r="AV35" s="13">
        <f>100*AU35/$AU$3</f>
        <v>54.5</v>
      </c>
      <c r="AX35" s="54">
        <f>0.2*X35+0.3*AJ35+0.5*AV35</f>
        <v>64.18514915693905</v>
      </c>
      <c r="AY35" s="55" t="s">
        <v>10</v>
      </c>
      <c r="AZ35" s="6"/>
      <c r="BA35" s="13">
        <f>100*(AU35+AZ35)/$AU$3</f>
        <v>54.5</v>
      </c>
      <c r="BB35" s="58">
        <f>0.2*X35+0.3*AJ35+0.5*BA35</f>
        <v>64.18514915693905</v>
      </c>
    </row>
    <row r="36" spans="1:54" ht="12.75">
      <c r="A36" s="8" t="s">
        <v>52</v>
      </c>
      <c r="B36" s="8" t="s">
        <v>233</v>
      </c>
      <c r="C36" s="8">
        <v>6</v>
      </c>
      <c r="D36" s="7" t="s">
        <v>234</v>
      </c>
      <c r="E36" s="6">
        <v>39</v>
      </c>
      <c r="F36" s="6">
        <v>29</v>
      </c>
      <c r="G36" s="6">
        <v>12</v>
      </c>
      <c r="H36" s="6">
        <v>34</v>
      </c>
      <c r="I36" s="6">
        <v>0</v>
      </c>
      <c r="J36" s="7">
        <v>21</v>
      </c>
      <c r="K36" s="7">
        <v>25.3</v>
      </c>
      <c r="L36" s="7">
        <v>18.9</v>
      </c>
      <c r="M36" s="7">
        <v>11</v>
      </c>
      <c r="N36" s="7">
        <v>30</v>
      </c>
      <c r="O36" s="7">
        <v>21.5</v>
      </c>
      <c r="P36" s="7">
        <v>31</v>
      </c>
      <c r="Q36" s="7">
        <v>45.2</v>
      </c>
      <c r="R36" s="7">
        <v>39</v>
      </c>
      <c r="S36" s="9">
        <v>40.4</v>
      </c>
      <c r="T36" s="10">
        <v>38.8</v>
      </c>
      <c r="U36" s="2">
        <v>17</v>
      </c>
      <c r="V36" s="6"/>
      <c r="W36" s="11">
        <f>SUM(E36:U36)</f>
        <v>453.1</v>
      </c>
      <c r="X36" s="11">
        <f>100*W36/$W$3</f>
        <v>88.15175097276264</v>
      </c>
      <c r="Y36" s="12"/>
      <c r="Z36" s="12"/>
      <c r="AA36" s="1">
        <v>45</v>
      </c>
      <c r="AB36" s="1">
        <v>37</v>
      </c>
      <c r="AC36" s="1">
        <v>49</v>
      </c>
      <c r="AD36" s="1">
        <v>43</v>
      </c>
      <c r="AE36" s="1">
        <v>38</v>
      </c>
      <c r="AF36" s="1">
        <v>48</v>
      </c>
      <c r="AG36" s="1">
        <v>50</v>
      </c>
      <c r="AH36" s="1">
        <v>48</v>
      </c>
      <c r="AI36" s="1">
        <v>40</v>
      </c>
      <c r="AJ36" s="13">
        <f>2*SUM(AA36:AI36)/9</f>
        <v>88.44444444444444</v>
      </c>
      <c r="AK36" s="14"/>
      <c r="AL36" s="15">
        <v>46</v>
      </c>
      <c r="AM36" s="16">
        <v>24.5</v>
      </c>
      <c r="AN36" s="17">
        <v>50</v>
      </c>
      <c r="AO36" s="15">
        <v>41</v>
      </c>
      <c r="AP36" s="16">
        <v>79</v>
      </c>
      <c r="AQ36" s="17">
        <v>81</v>
      </c>
      <c r="AR36" s="5">
        <v>81</v>
      </c>
      <c r="AS36" s="5">
        <v>82</v>
      </c>
      <c r="AU36" s="13">
        <f>2*(AL36+AM36+AN36)+AO36+AP36+AQ36+2*(AR36+AS36)</f>
        <v>768</v>
      </c>
      <c r="AV36" s="13">
        <f>100*AU36/$AU$3</f>
        <v>76.8</v>
      </c>
      <c r="AX36" s="54">
        <f>0.2*X36+0.3*AJ36+0.5*AV36</f>
        <v>82.56368352788587</v>
      </c>
      <c r="AY36" s="55" t="s">
        <v>5</v>
      </c>
      <c r="AZ36" s="6"/>
      <c r="BA36" s="13">
        <f>100*(AU36+AZ36)/$AU$3</f>
        <v>76.8</v>
      </c>
      <c r="BB36" s="58">
        <f>0.2*X36+0.3*AJ36+0.5*BA36</f>
        <v>82.56368352788587</v>
      </c>
    </row>
    <row r="37" spans="1:54" ht="12.75">
      <c r="A37" s="8" t="s">
        <v>46</v>
      </c>
      <c r="B37" s="8" t="s">
        <v>223</v>
      </c>
      <c r="C37" s="8">
        <v>6</v>
      </c>
      <c r="D37" s="7" t="s">
        <v>224</v>
      </c>
      <c r="E37" s="6">
        <v>41</v>
      </c>
      <c r="F37" s="6">
        <v>26</v>
      </c>
      <c r="G37" s="6">
        <v>12</v>
      </c>
      <c r="H37" s="6">
        <v>28.8</v>
      </c>
      <c r="I37" s="6">
        <v>23.4</v>
      </c>
      <c r="J37" s="7">
        <v>20.2</v>
      </c>
      <c r="K37" s="7">
        <v>8.7</v>
      </c>
      <c r="L37" s="7">
        <v>15.4</v>
      </c>
      <c r="M37" s="7">
        <v>9.7</v>
      </c>
      <c r="N37" s="7">
        <v>27.9</v>
      </c>
      <c r="O37" s="7">
        <v>19</v>
      </c>
      <c r="P37" s="7">
        <v>29.7</v>
      </c>
      <c r="Q37" s="7">
        <v>45.2</v>
      </c>
      <c r="R37" s="7">
        <v>35</v>
      </c>
      <c r="S37" s="9">
        <v>20.9</v>
      </c>
      <c r="T37" s="10">
        <v>34</v>
      </c>
      <c r="U37" s="2">
        <v>14.8</v>
      </c>
      <c r="V37" s="6"/>
      <c r="W37" s="11">
        <f>SUM(E37:U37)</f>
        <v>411.69999999999993</v>
      </c>
      <c r="X37" s="11">
        <f>100*W37/$W$3</f>
        <v>80.09727626459143</v>
      </c>
      <c r="Y37" s="12"/>
      <c r="Z37" s="12"/>
      <c r="AA37" s="1">
        <v>46</v>
      </c>
      <c r="AB37" s="1">
        <v>43</v>
      </c>
      <c r="AC37" s="1">
        <v>42</v>
      </c>
      <c r="AD37" s="1">
        <v>42</v>
      </c>
      <c r="AE37" s="1">
        <v>37</v>
      </c>
      <c r="AF37" s="1">
        <v>43</v>
      </c>
      <c r="AG37" s="1">
        <v>40</v>
      </c>
      <c r="AH37" s="1">
        <v>45</v>
      </c>
      <c r="AI37" s="1">
        <v>50</v>
      </c>
      <c r="AJ37" s="13">
        <f>2*SUM(AA37:AI37)/9</f>
        <v>86.22222222222223</v>
      </c>
      <c r="AK37" s="14"/>
      <c r="AL37" s="15">
        <v>32</v>
      </c>
      <c r="AM37" s="16">
        <v>30</v>
      </c>
      <c r="AN37" s="17">
        <v>20</v>
      </c>
      <c r="AO37" s="15">
        <v>58</v>
      </c>
      <c r="AP37" s="16">
        <v>72</v>
      </c>
      <c r="AQ37" s="17">
        <v>82</v>
      </c>
      <c r="AR37" s="5">
        <v>56</v>
      </c>
      <c r="AS37" s="5">
        <v>50</v>
      </c>
      <c r="AU37" s="13">
        <f>2*(AL37+AM37+AN37)+AO37+AP37+AQ37+2*(AR37+AS37)</f>
        <v>588</v>
      </c>
      <c r="AV37" s="13">
        <f>100*AU37/$AU$3</f>
        <v>58.8</v>
      </c>
      <c r="AX37" s="54">
        <f>0.2*X37+0.3*AJ37+0.5*AV37</f>
        <v>71.28612191958496</v>
      </c>
      <c r="AY37" s="55" t="s">
        <v>9</v>
      </c>
      <c r="AZ37" s="6">
        <v>5</v>
      </c>
      <c r="BA37" s="13">
        <f>100*(AU37+AZ37)/$AU$3</f>
        <v>59.3</v>
      </c>
      <c r="BB37" s="58">
        <f>0.2*X37+0.3*AJ37+0.5*BA37</f>
        <v>71.53612191958496</v>
      </c>
    </row>
    <row r="38" spans="1:54" ht="12.75">
      <c r="A38" s="8" t="s">
        <v>27</v>
      </c>
      <c r="B38" s="8" t="s">
        <v>293</v>
      </c>
      <c r="C38" s="8">
        <v>9</v>
      </c>
      <c r="D38" s="7" t="s">
        <v>294</v>
      </c>
      <c r="E38" s="6">
        <v>39</v>
      </c>
      <c r="F38" s="6">
        <v>25</v>
      </c>
      <c r="G38" s="6">
        <v>0</v>
      </c>
      <c r="H38" s="6">
        <v>14</v>
      </c>
      <c r="I38" s="6">
        <v>20.1</v>
      </c>
      <c r="J38" s="7">
        <v>21</v>
      </c>
      <c r="K38" s="7">
        <v>0</v>
      </c>
      <c r="L38" s="7">
        <v>16.6</v>
      </c>
      <c r="M38" s="7">
        <v>0</v>
      </c>
      <c r="N38" s="7">
        <v>14.1</v>
      </c>
      <c r="O38" s="7">
        <v>20</v>
      </c>
      <c r="P38" s="7">
        <v>25</v>
      </c>
      <c r="Q38" s="7">
        <v>33</v>
      </c>
      <c r="R38" s="7">
        <v>33.5</v>
      </c>
      <c r="S38" s="9">
        <v>33.7</v>
      </c>
      <c r="T38" s="10">
        <v>17.6</v>
      </c>
      <c r="U38" s="2">
        <v>14.8</v>
      </c>
      <c r="V38" s="6"/>
      <c r="W38" s="11">
        <f>SUM(E38:U38)</f>
        <v>327.4</v>
      </c>
      <c r="X38" s="11">
        <f>100*W38/$W$3</f>
        <v>63.6964980544747</v>
      </c>
      <c r="Y38" s="12"/>
      <c r="Z38" s="12"/>
      <c r="AA38" s="1">
        <v>49</v>
      </c>
      <c r="AB38" s="1">
        <v>48</v>
      </c>
      <c r="AC38" s="1">
        <v>46</v>
      </c>
      <c r="AD38" s="1">
        <v>50</v>
      </c>
      <c r="AE38" s="1">
        <v>38</v>
      </c>
      <c r="AF38" s="1">
        <v>45</v>
      </c>
      <c r="AG38" s="1">
        <v>44</v>
      </c>
      <c r="AH38" s="1">
        <v>50</v>
      </c>
      <c r="AI38" s="1">
        <v>48</v>
      </c>
      <c r="AJ38" s="13">
        <f>2*SUM(AA38:AI38)/9</f>
        <v>92.88888888888889</v>
      </c>
      <c r="AK38" s="14"/>
      <c r="AL38" s="15">
        <v>45</v>
      </c>
      <c r="AM38" s="16">
        <v>35</v>
      </c>
      <c r="AN38" s="17">
        <v>49</v>
      </c>
      <c r="AO38" s="15">
        <v>65</v>
      </c>
      <c r="AP38" s="16">
        <v>66</v>
      </c>
      <c r="AQ38" s="17">
        <v>69</v>
      </c>
      <c r="AR38" s="5">
        <v>39</v>
      </c>
      <c r="AS38" s="5">
        <v>12</v>
      </c>
      <c r="AU38" s="13">
        <f>2*(AL38+AM38+AN38)+AO38+AP38+AQ38+2*(AR38+AS38)</f>
        <v>560</v>
      </c>
      <c r="AV38" s="13">
        <f>100*AU38/$AU$3</f>
        <v>56</v>
      </c>
      <c r="AX38" s="54">
        <f>0.2*X38+0.3*AJ38+0.5*AV38</f>
        <v>68.6059662775616</v>
      </c>
      <c r="AY38" s="55" t="s">
        <v>9</v>
      </c>
      <c r="AZ38" s="6"/>
      <c r="BA38" s="13">
        <f>100*(AU38+AZ38)/$AU$3</f>
        <v>56</v>
      </c>
      <c r="BB38" s="58">
        <f>0.2*X38+0.3*AJ38+0.5*BA38</f>
        <v>68.6059662775616</v>
      </c>
    </row>
    <row r="39" spans="1:54" ht="12.75">
      <c r="A39" s="8" t="s">
        <v>92</v>
      </c>
      <c r="B39" s="8" t="s">
        <v>166</v>
      </c>
      <c r="C39" s="8">
        <v>9</v>
      </c>
      <c r="D39" s="7" t="s">
        <v>106</v>
      </c>
      <c r="E39" s="6">
        <v>47</v>
      </c>
      <c r="F39" s="6">
        <v>31</v>
      </c>
      <c r="G39" s="6">
        <v>12</v>
      </c>
      <c r="H39" s="6">
        <v>31.9</v>
      </c>
      <c r="I39" s="6">
        <v>24</v>
      </c>
      <c r="J39" s="7">
        <v>21</v>
      </c>
      <c r="K39" s="7">
        <v>30</v>
      </c>
      <c r="L39" s="7">
        <v>21</v>
      </c>
      <c r="M39" s="7">
        <v>11</v>
      </c>
      <c r="N39" s="7">
        <v>30</v>
      </c>
      <c r="O39" s="7">
        <v>22</v>
      </c>
      <c r="P39" s="7">
        <v>31</v>
      </c>
      <c r="Q39" s="7">
        <v>46</v>
      </c>
      <c r="R39" s="7">
        <v>38.7</v>
      </c>
      <c r="S39" s="9">
        <v>41</v>
      </c>
      <c r="T39" s="10">
        <v>46</v>
      </c>
      <c r="U39" s="2">
        <v>17</v>
      </c>
      <c r="V39" s="6"/>
      <c r="W39" s="11">
        <f>SUM(E39:U39)</f>
        <v>500.59999999999997</v>
      </c>
      <c r="X39" s="11">
        <f>100*W39/$W$3</f>
        <v>97.39299610894942</v>
      </c>
      <c r="Y39" s="12"/>
      <c r="Z39" s="12"/>
      <c r="AA39" s="1">
        <v>49</v>
      </c>
      <c r="AB39" s="1">
        <v>48</v>
      </c>
      <c r="AC39" s="1">
        <v>46</v>
      </c>
      <c r="AD39" s="1">
        <v>50</v>
      </c>
      <c r="AE39" s="1">
        <v>38</v>
      </c>
      <c r="AF39" s="1">
        <v>45</v>
      </c>
      <c r="AG39" s="1">
        <v>44</v>
      </c>
      <c r="AH39" s="1">
        <v>50</v>
      </c>
      <c r="AI39" s="1">
        <v>48</v>
      </c>
      <c r="AJ39" s="13">
        <f>2*SUM(AA39:AI39)/9</f>
        <v>92.88888888888889</v>
      </c>
      <c r="AK39" s="14"/>
      <c r="AL39" s="15">
        <v>46</v>
      </c>
      <c r="AM39" s="16">
        <v>40.5</v>
      </c>
      <c r="AN39" s="17">
        <v>50</v>
      </c>
      <c r="AO39" s="15">
        <v>86</v>
      </c>
      <c r="AP39" s="16">
        <v>71</v>
      </c>
      <c r="AQ39" s="17">
        <v>88</v>
      </c>
      <c r="AR39" s="5">
        <v>66</v>
      </c>
      <c r="AS39" s="5">
        <v>79</v>
      </c>
      <c r="AU39" s="13">
        <f>2*(AL39+AM39+AN39)+AO39+AP39+AQ39+2*(AR39+AS39)</f>
        <v>808</v>
      </c>
      <c r="AV39" s="13">
        <f>100*AU39/$AU$3</f>
        <v>80.8</v>
      </c>
      <c r="AX39" s="54">
        <f>0.2*X39+0.3*AJ39+0.5*AV39</f>
        <v>87.74526588845654</v>
      </c>
      <c r="AY39" s="55" t="s">
        <v>4</v>
      </c>
      <c r="AZ39" s="6">
        <v>10</v>
      </c>
      <c r="BA39" s="13">
        <f>100*(AU39+AZ39)/$AU$3</f>
        <v>81.8</v>
      </c>
      <c r="BB39" s="58">
        <f>0.2*X39+0.3*AJ39+0.5*BA39</f>
        <v>88.24526588845654</v>
      </c>
    </row>
    <row r="40" spans="1:217" s="48" customFormat="1" ht="12.75">
      <c r="A40" s="8" t="s">
        <v>40</v>
      </c>
      <c r="B40" s="8" t="s">
        <v>211</v>
      </c>
      <c r="C40" s="8">
        <v>9</v>
      </c>
      <c r="D40" s="7" t="s">
        <v>212</v>
      </c>
      <c r="E40" s="6">
        <v>39</v>
      </c>
      <c r="F40" s="6">
        <v>26</v>
      </c>
      <c r="G40" s="6">
        <v>12</v>
      </c>
      <c r="H40" s="6">
        <v>33.2</v>
      </c>
      <c r="I40" s="6">
        <v>23</v>
      </c>
      <c r="J40" s="7">
        <v>19.4</v>
      </c>
      <c r="K40" s="7">
        <v>14.9</v>
      </c>
      <c r="L40" s="7">
        <v>13.2</v>
      </c>
      <c r="M40" s="7">
        <v>11</v>
      </c>
      <c r="N40" s="7">
        <v>16.9</v>
      </c>
      <c r="O40" s="7">
        <v>22</v>
      </c>
      <c r="P40" s="7">
        <v>30.3</v>
      </c>
      <c r="Q40" s="7">
        <v>46</v>
      </c>
      <c r="R40" s="7">
        <v>40</v>
      </c>
      <c r="S40" s="9">
        <v>32.5</v>
      </c>
      <c r="T40" s="10">
        <v>35.3</v>
      </c>
      <c r="U40" s="2">
        <v>15.9</v>
      </c>
      <c r="V40" s="6"/>
      <c r="W40" s="11">
        <f>SUM(E40:U40)</f>
        <v>430.59999999999997</v>
      </c>
      <c r="X40" s="11">
        <f>100*W40/$W$3</f>
        <v>83.77431906614785</v>
      </c>
      <c r="Y40" s="12"/>
      <c r="Z40" s="12"/>
      <c r="AA40" s="1">
        <v>41</v>
      </c>
      <c r="AB40" s="1">
        <v>43</v>
      </c>
      <c r="AC40" s="1">
        <v>49</v>
      </c>
      <c r="AD40" s="1">
        <v>38</v>
      </c>
      <c r="AE40" s="1">
        <v>32</v>
      </c>
      <c r="AF40" s="1">
        <v>34</v>
      </c>
      <c r="AG40" s="1">
        <v>39</v>
      </c>
      <c r="AH40" s="1">
        <v>48</v>
      </c>
      <c r="AI40" s="1">
        <v>40</v>
      </c>
      <c r="AJ40" s="13">
        <f>2*SUM(AA40:AI40)/9</f>
        <v>80.88888888888889</v>
      </c>
      <c r="AK40" s="14"/>
      <c r="AL40" s="15">
        <v>31</v>
      </c>
      <c r="AM40" s="16">
        <v>28</v>
      </c>
      <c r="AN40" s="17">
        <v>50</v>
      </c>
      <c r="AO40" s="15">
        <v>57</v>
      </c>
      <c r="AP40" s="16">
        <v>72</v>
      </c>
      <c r="AQ40" s="17">
        <v>66</v>
      </c>
      <c r="AR40" s="5">
        <v>35</v>
      </c>
      <c r="AS40" s="5">
        <v>49</v>
      </c>
      <c r="AT40" s="7"/>
      <c r="AU40" s="13">
        <f>2*(AL40+AM40+AN40)+AO40+AP40+AQ40+2*(AR40+AS40)</f>
        <v>581</v>
      </c>
      <c r="AV40" s="13">
        <f>100*AU40/$AU$3</f>
        <v>58.1</v>
      </c>
      <c r="AW40" s="7"/>
      <c r="AX40" s="54">
        <f>0.2*X40+0.3*AJ40+0.5*AV40</f>
        <v>70.07153047989624</v>
      </c>
      <c r="AY40" s="55" t="s">
        <v>9</v>
      </c>
      <c r="AZ40" s="6">
        <v>10</v>
      </c>
      <c r="BA40" s="13">
        <f>100*(AU40+AZ40)/$AU$3</f>
        <v>59.1</v>
      </c>
      <c r="BB40" s="58">
        <f>0.2*X40+0.3*AJ40+0.5*BA40</f>
        <v>70.57153047989624</v>
      </c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</row>
    <row r="41" spans="1:54" ht="12.75">
      <c r="A41" s="35" t="s">
        <v>56</v>
      </c>
      <c r="B41" s="35" t="s">
        <v>297</v>
      </c>
      <c r="C41" s="35">
        <v>3</v>
      </c>
      <c r="D41" s="36" t="s">
        <v>103</v>
      </c>
      <c r="E41" s="49">
        <v>34</v>
      </c>
      <c r="F41" s="37">
        <v>4</v>
      </c>
      <c r="G41" s="37">
        <v>2</v>
      </c>
      <c r="H41" s="37">
        <v>0</v>
      </c>
      <c r="I41" s="37">
        <v>19.7</v>
      </c>
      <c r="J41" s="36">
        <v>0</v>
      </c>
      <c r="K41" s="36">
        <v>0</v>
      </c>
      <c r="L41" s="36">
        <v>7.6</v>
      </c>
      <c r="M41" s="36">
        <v>7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2">
        <v>0</v>
      </c>
      <c r="V41" s="37"/>
      <c r="W41" s="11">
        <f>SUM(E41:U41)</f>
        <v>74.3</v>
      </c>
      <c r="X41" s="11">
        <f>100*W41/$W$3</f>
        <v>14.455252918287938</v>
      </c>
      <c r="Y41" s="38">
        <f>100*G41/12</f>
        <v>16.666666666666668</v>
      </c>
      <c r="Z41" s="38"/>
      <c r="AA41" s="41">
        <v>48</v>
      </c>
      <c r="AB41" s="41">
        <v>43</v>
      </c>
      <c r="AC41" s="41">
        <v>42</v>
      </c>
      <c r="AD41" s="41">
        <v>36</v>
      </c>
      <c r="AE41" s="41">
        <v>34</v>
      </c>
      <c r="AF41" s="41">
        <v>44</v>
      </c>
      <c r="AG41" s="41">
        <v>35</v>
      </c>
      <c r="AH41" s="41">
        <v>43</v>
      </c>
      <c r="AI41" s="41">
        <v>50</v>
      </c>
      <c r="AJ41" s="42">
        <f>2*SUM(AA41:AI41)/9</f>
        <v>83.33333333333333</v>
      </c>
      <c r="AK41" s="43"/>
      <c r="AL41" s="44">
        <v>18</v>
      </c>
      <c r="AM41" s="45">
        <v>5</v>
      </c>
      <c r="AN41" s="46">
        <v>0</v>
      </c>
      <c r="AO41" s="44">
        <v>35</v>
      </c>
      <c r="AP41" s="45">
        <v>17</v>
      </c>
      <c r="AQ41" s="46">
        <v>0</v>
      </c>
      <c r="AR41" s="47"/>
      <c r="AS41" s="47"/>
      <c r="AT41" s="36"/>
      <c r="AU41" s="13">
        <f>2*(AL41+AM41+AN41)+AO41+AP41+AQ41+2*(AR41+AS41)</f>
        <v>98</v>
      </c>
      <c r="AV41" s="13">
        <f>100*AU41/$AU$3</f>
        <v>9.8</v>
      </c>
      <c r="AX41" s="54">
        <f>0.2*X41+0.3*AJ41+0.5*AV41</f>
        <v>32.79105058365759</v>
      </c>
      <c r="AY41" s="55" t="s">
        <v>15</v>
      </c>
      <c r="AZ41" s="6"/>
      <c r="BA41" s="13">
        <f>100*(AU41+AZ41)/$AU$3</f>
        <v>9.8</v>
      </c>
      <c r="BB41" s="58">
        <f>0.2*X41+0.3*AJ41+0.5*BA41</f>
        <v>32.79105058365759</v>
      </c>
    </row>
    <row r="42" spans="1:54" ht="12.75">
      <c r="A42" s="35" t="s">
        <v>94</v>
      </c>
      <c r="B42" s="35" t="s">
        <v>1</v>
      </c>
      <c r="C42" s="35">
        <v>10</v>
      </c>
      <c r="D42" s="36" t="s">
        <v>2</v>
      </c>
      <c r="E42" s="50">
        <v>10</v>
      </c>
      <c r="F42" s="37">
        <v>20</v>
      </c>
      <c r="G42" s="37">
        <v>0</v>
      </c>
      <c r="H42" s="37">
        <v>12.5</v>
      </c>
      <c r="I42" s="37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7.5</v>
      </c>
      <c r="P42" s="36">
        <v>31</v>
      </c>
      <c r="Q42" s="36">
        <v>0</v>
      </c>
      <c r="R42" s="36">
        <v>14.4</v>
      </c>
      <c r="S42" s="36">
        <v>39</v>
      </c>
      <c r="T42" s="36">
        <v>39.9</v>
      </c>
      <c r="U42" s="2">
        <v>17</v>
      </c>
      <c r="V42" s="37"/>
      <c r="W42" s="11">
        <f>SUM(E42:U42)</f>
        <v>191.3</v>
      </c>
      <c r="X42" s="11">
        <f>100*W42/$W$3</f>
        <v>37.217898832684824</v>
      </c>
      <c r="Y42" s="38">
        <f>100*G42/12</f>
        <v>0</v>
      </c>
      <c r="Z42" s="40"/>
      <c r="AA42" s="41">
        <v>38</v>
      </c>
      <c r="AB42" s="41">
        <v>40</v>
      </c>
      <c r="AC42" s="41">
        <v>49</v>
      </c>
      <c r="AD42" s="41">
        <v>47</v>
      </c>
      <c r="AE42" s="41">
        <v>49</v>
      </c>
      <c r="AF42" s="41">
        <v>44</v>
      </c>
      <c r="AG42" s="41">
        <v>46</v>
      </c>
      <c r="AH42" s="41">
        <v>50</v>
      </c>
      <c r="AI42" s="41">
        <v>46</v>
      </c>
      <c r="AJ42" s="13">
        <f>2*SUM(AA42:AI42)/9</f>
        <v>90.88888888888889</v>
      </c>
      <c r="AK42" s="39"/>
      <c r="AL42" s="44">
        <v>2</v>
      </c>
      <c r="AM42" s="45">
        <v>17</v>
      </c>
      <c r="AN42" s="46">
        <v>34</v>
      </c>
      <c r="AO42" s="44">
        <v>27</v>
      </c>
      <c r="AP42" s="45">
        <v>50</v>
      </c>
      <c r="AQ42" s="46">
        <v>54</v>
      </c>
      <c r="AR42" s="47">
        <v>44</v>
      </c>
      <c r="AS42" s="47">
        <v>39</v>
      </c>
      <c r="AT42" s="36"/>
      <c r="AU42" s="13">
        <f>2*(AL42+AM42+AN42)+AO42+AP42+AQ42+2*(AR42+AS42)</f>
        <v>403</v>
      </c>
      <c r="AV42" s="13">
        <f>100*AU42/$AU$3</f>
        <v>40.3</v>
      </c>
      <c r="AX42" s="54">
        <f>0.2*X42+0.3*AJ42+0.5*AV42</f>
        <v>54.86024643320363</v>
      </c>
      <c r="AY42" s="55" t="s">
        <v>12</v>
      </c>
      <c r="AZ42" s="6"/>
      <c r="BA42" s="13">
        <f>100*(AU42+AZ42)/$AU$3</f>
        <v>40.3</v>
      </c>
      <c r="BB42" s="58">
        <f>0.2*X42+0.3*AJ42+0.5*BA42</f>
        <v>54.86024643320363</v>
      </c>
    </row>
    <row r="43" spans="1:54" ht="12.75">
      <c r="A43" s="8" t="s">
        <v>75</v>
      </c>
      <c r="B43" s="8" t="s">
        <v>138</v>
      </c>
      <c r="C43" s="8">
        <v>5</v>
      </c>
      <c r="D43" s="7" t="s">
        <v>139</v>
      </c>
      <c r="E43" s="6">
        <v>42</v>
      </c>
      <c r="F43" s="6">
        <v>28</v>
      </c>
      <c r="G43" s="6">
        <v>12</v>
      </c>
      <c r="H43" s="6">
        <v>14.9</v>
      </c>
      <c r="I43" s="6">
        <v>22.4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9">
        <v>0</v>
      </c>
      <c r="T43" s="10">
        <v>0</v>
      </c>
      <c r="U43" s="2">
        <v>0</v>
      </c>
      <c r="V43" s="6"/>
      <c r="W43" s="11">
        <f>SUM(E43:U43)</f>
        <v>119.30000000000001</v>
      </c>
      <c r="X43" s="11">
        <f>100*W43/$W$3</f>
        <v>23.210116731517513</v>
      </c>
      <c r="Y43" s="12"/>
      <c r="Z43" s="12"/>
      <c r="AA43" s="1">
        <v>44</v>
      </c>
      <c r="AB43" s="1">
        <v>48</v>
      </c>
      <c r="AC43" s="1">
        <v>50</v>
      </c>
      <c r="AD43" s="1">
        <v>48</v>
      </c>
      <c r="AE43" s="1">
        <v>0</v>
      </c>
      <c r="AF43" s="1">
        <v>0</v>
      </c>
      <c r="AG43" s="1">
        <v>50</v>
      </c>
      <c r="AH43" s="1">
        <v>0</v>
      </c>
      <c r="AI43" s="1">
        <v>0</v>
      </c>
      <c r="AJ43" s="13">
        <f>2*SUM(AA43:AI43)/9</f>
        <v>53.333333333333336</v>
      </c>
      <c r="AK43" s="14"/>
      <c r="AL43" s="15">
        <v>4</v>
      </c>
      <c r="AM43" s="16">
        <v>0</v>
      </c>
      <c r="AN43" s="17">
        <v>0</v>
      </c>
      <c r="AO43" s="15">
        <v>21</v>
      </c>
      <c r="AP43" s="16">
        <v>0</v>
      </c>
      <c r="AQ43" s="17">
        <v>0</v>
      </c>
      <c r="AR43" s="5"/>
      <c r="AS43" s="5"/>
      <c r="AU43" s="13">
        <f>2*(AL43+AM43+AN43)+AO43+AP43+AQ43+2*(AR43+AS43)</f>
        <v>29</v>
      </c>
      <c r="AV43" s="13">
        <f>100*AU43/$AU$3</f>
        <v>2.9</v>
      </c>
      <c r="AX43" s="54">
        <f>0.2*X43+0.3*AJ43+0.5*AV43</f>
        <v>22.092023346303503</v>
      </c>
      <c r="AY43" s="55" t="s">
        <v>19</v>
      </c>
      <c r="AZ43" s="6"/>
      <c r="BA43" s="13">
        <f>100*(AU43+AZ43)/$AU$3</f>
        <v>2.9</v>
      </c>
      <c r="BB43" s="58">
        <f>0.2*X43+0.3*AJ43+0.5*BA43</f>
        <v>22.092023346303503</v>
      </c>
    </row>
    <row r="44" spans="1:54" ht="12.75">
      <c r="A44" s="8" t="s">
        <v>98</v>
      </c>
      <c r="B44" s="8" t="s">
        <v>115</v>
      </c>
      <c r="C44" s="8">
        <v>6</v>
      </c>
      <c r="D44" s="7" t="s">
        <v>116</v>
      </c>
      <c r="E44" s="6">
        <v>40</v>
      </c>
      <c r="F44" s="6">
        <v>30</v>
      </c>
      <c r="G44" s="6">
        <v>8.3</v>
      </c>
      <c r="H44" s="6">
        <v>21.5</v>
      </c>
      <c r="I44" s="6">
        <v>23.4</v>
      </c>
      <c r="J44" s="7">
        <v>9.3</v>
      </c>
      <c r="K44" s="7">
        <v>17.4</v>
      </c>
      <c r="L44" s="7">
        <v>1.1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9">
        <v>0</v>
      </c>
      <c r="T44" s="10">
        <v>0</v>
      </c>
      <c r="U44" s="2">
        <v>0</v>
      </c>
      <c r="V44" s="6"/>
      <c r="W44" s="11">
        <f>SUM(E44:U44)</f>
        <v>151</v>
      </c>
      <c r="X44" s="11">
        <f>100*W44/$W$3</f>
        <v>29.377431906614785</v>
      </c>
      <c r="Y44" s="12"/>
      <c r="Z44" s="12"/>
      <c r="AA44" s="1">
        <v>37</v>
      </c>
      <c r="AB44" s="1">
        <v>41</v>
      </c>
      <c r="AC44" s="1">
        <v>45</v>
      </c>
      <c r="AD44" s="1">
        <v>50</v>
      </c>
      <c r="AE44" s="1">
        <v>25</v>
      </c>
      <c r="AF44" s="1">
        <v>37</v>
      </c>
      <c r="AG44" s="1">
        <v>45</v>
      </c>
      <c r="AH44" s="1">
        <v>48</v>
      </c>
      <c r="AI44" s="1">
        <v>50</v>
      </c>
      <c r="AJ44" s="13">
        <f>2*SUM(AA44:AI44)/9</f>
        <v>84</v>
      </c>
      <c r="AK44" s="14"/>
      <c r="AL44" s="15">
        <v>23</v>
      </c>
      <c r="AM44" s="16">
        <v>21</v>
      </c>
      <c r="AN44" s="17">
        <v>49</v>
      </c>
      <c r="AO44" s="15">
        <v>24</v>
      </c>
      <c r="AP44" s="16">
        <v>60</v>
      </c>
      <c r="AQ44" s="17">
        <v>24</v>
      </c>
      <c r="AR44" s="5">
        <v>37</v>
      </c>
      <c r="AS44" s="5">
        <v>1</v>
      </c>
      <c r="AU44" s="13">
        <f>2*(AL44+AM44+AN44)+AO44+AP44+AQ44+2*(AR44+AS44)</f>
        <v>370</v>
      </c>
      <c r="AV44" s="13">
        <f>100*AU44/$AU$3</f>
        <v>37</v>
      </c>
      <c r="AX44" s="54">
        <f>0.2*X44+0.3*AJ44+0.5*AV44</f>
        <v>49.57548638132296</v>
      </c>
      <c r="AY44" s="55" t="s">
        <v>12</v>
      </c>
      <c r="AZ44" s="34"/>
      <c r="BA44" s="13">
        <f>100*(AU44+AZ44)/$AU$3</f>
        <v>37</v>
      </c>
      <c r="BB44" s="58">
        <f>0.2*X44+0.3*AJ44+0.5*BA44</f>
        <v>49.57548638132296</v>
      </c>
    </row>
    <row r="45" spans="1:54" ht="12.75">
      <c r="A45" s="8" t="s">
        <v>97</v>
      </c>
      <c r="B45" s="8" t="s">
        <v>113</v>
      </c>
      <c r="C45" s="8">
        <v>9</v>
      </c>
      <c r="D45" s="7" t="s">
        <v>114</v>
      </c>
      <c r="E45" s="18">
        <v>37</v>
      </c>
      <c r="F45" s="6">
        <v>26</v>
      </c>
      <c r="G45" s="6">
        <v>7</v>
      </c>
      <c r="H45" s="6">
        <v>15.5</v>
      </c>
      <c r="I45" s="6">
        <v>0</v>
      </c>
      <c r="J45" s="7">
        <v>1.5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9">
        <v>0</v>
      </c>
      <c r="T45" s="10">
        <v>0</v>
      </c>
      <c r="U45" s="2">
        <v>0</v>
      </c>
      <c r="V45" s="6"/>
      <c r="W45" s="11">
        <f>SUM(E45:U45)</f>
        <v>87</v>
      </c>
      <c r="X45" s="11">
        <f>100*W45/$W$3</f>
        <v>16.926070038910506</v>
      </c>
      <c r="Y45" s="12"/>
      <c r="Z45" s="12"/>
      <c r="AA45" s="1">
        <v>50</v>
      </c>
      <c r="AB45" s="1">
        <v>42</v>
      </c>
      <c r="AC45" s="1">
        <v>46</v>
      </c>
      <c r="AD45" s="1">
        <v>39</v>
      </c>
      <c r="AE45" s="1">
        <v>22</v>
      </c>
      <c r="AF45" s="1">
        <v>0</v>
      </c>
      <c r="AG45" s="1">
        <v>0</v>
      </c>
      <c r="AH45" s="1">
        <v>0</v>
      </c>
      <c r="AI45" s="1">
        <v>0</v>
      </c>
      <c r="AJ45" s="13">
        <f>2*SUM(AA45:AI45)/9</f>
        <v>44.22222222222222</v>
      </c>
      <c r="AK45" s="14"/>
      <c r="AL45" s="15">
        <v>0</v>
      </c>
      <c r="AM45" s="16">
        <v>0</v>
      </c>
      <c r="AN45" s="17">
        <v>0</v>
      </c>
      <c r="AO45" s="15">
        <v>49</v>
      </c>
      <c r="AP45" s="16">
        <v>0</v>
      </c>
      <c r="AQ45" s="17">
        <v>0</v>
      </c>
      <c r="AR45" s="5"/>
      <c r="AS45" s="5"/>
      <c r="AU45" s="13">
        <f>2*(AL45+AM45+AN45)+AO45+AP45+AQ45+2*(AR45+AS45)</f>
        <v>49</v>
      </c>
      <c r="AV45" s="13">
        <f>100*AU45/$AU$3</f>
        <v>4.9</v>
      </c>
      <c r="AX45" s="54">
        <f>0.2*X45+0.3*AJ45+0.5*AV45</f>
        <v>19.10188067444877</v>
      </c>
      <c r="AY45" s="55" t="s">
        <v>19</v>
      </c>
      <c r="AZ45" s="34"/>
      <c r="BA45" s="13">
        <f>100*(AU45+AZ45)/$AU$3</f>
        <v>4.9</v>
      </c>
      <c r="BB45" s="58">
        <f>0.2*X45+0.3*AJ45+0.5*BA45</f>
        <v>19.10188067444877</v>
      </c>
    </row>
    <row r="46" spans="1:54" ht="12.75">
      <c r="A46" s="8" t="s">
        <v>35</v>
      </c>
      <c r="B46" s="8" t="s">
        <v>201</v>
      </c>
      <c r="C46" s="8">
        <v>6</v>
      </c>
      <c r="D46" s="7" t="s">
        <v>202</v>
      </c>
      <c r="E46" s="6">
        <v>47.5</v>
      </c>
      <c r="F46" s="6">
        <v>31</v>
      </c>
      <c r="G46" s="6">
        <v>12</v>
      </c>
      <c r="H46" s="6">
        <v>33.5</v>
      </c>
      <c r="I46" s="6">
        <v>24</v>
      </c>
      <c r="J46" s="7">
        <v>21</v>
      </c>
      <c r="K46" s="7">
        <v>25.1</v>
      </c>
      <c r="L46" s="7">
        <v>21</v>
      </c>
      <c r="M46" s="7">
        <v>9.7</v>
      </c>
      <c r="N46" s="7">
        <v>27</v>
      </c>
      <c r="O46" s="7">
        <v>21.5</v>
      </c>
      <c r="P46" s="7">
        <v>31</v>
      </c>
      <c r="Q46" s="7">
        <v>46</v>
      </c>
      <c r="R46" s="7">
        <v>40</v>
      </c>
      <c r="S46" s="9">
        <v>41</v>
      </c>
      <c r="T46" s="10">
        <v>38.6</v>
      </c>
      <c r="U46" s="2">
        <v>17</v>
      </c>
      <c r="V46" s="6"/>
      <c r="W46" s="11">
        <f>SUM(E46:U46)</f>
        <v>486.9</v>
      </c>
      <c r="X46" s="11">
        <f>100*W46/$W$3</f>
        <v>94.72762645914396</v>
      </c>
      <c r="Y46" s="12"/>
      <c r="Z46" s="12"/>
      <c r="AA46" s="1">
        <v>50</v>
      </c>
      <c r="AB46" s="1">
        <v>39</v>
      </c>
      <c r="AC46" s="1">
        <v>48</v>
      </c>
      <c r="AD46" s="1">
        <v>46</v>
      </c>
      <c r="AE46" s="1">
        <v>41</v>
      </c>
      <c r="AF46" s="1">
        <v>43</v>
      </c>
      <c r="AG46" s="1">
        <v>49</v>
      </c>
      <c r="AH46" s="1">
        <v>50</v>
      </c>
      <c r="AI46" s="1">
        <v>48</v>
      </c>
      <c r="AJ46" s="13">
        <f>2*SUM(AA46:AI46)/9</f>
        <v>92</v>
      </c>
      <c r="AK46" s="14"/>
      <c r="AL46" s="15">
        <v>38</v>
      </c>
      <c r="AM46" s="16">
        <v>35</v>
      </c>
      <c r="AN46" s="17">
        <v>46</v>
      </c>
      <c r="AO46" s="15">
        <v>58</v>
      </c>
      <c r="AP46" s="16">
        <v>100</v>
      </c>
      <c r="AQ46" s="17">
        <v>71</v>
      </c>
      <c r="AR46" s="5">
        <v>58</v>
      </c>
      <c r="AS46" s="5">
        <v>90</v>
      </c>
      <c r="AU46" s="13">
        <f>2*(AL46+AM46+AN46)+AO46+AP46+AQ46+2*(AR46+AS46)</f>
        <v>763</v>
      </c>
      <c r="AV46" s="13">
        <f>100*AU46/$AU$3</f>
        <v>76.3</v>
      </c>
      <c r="AX46" s="54">
        <f>0.2*X46+0.3*AJ46+0.5*AV46</f>
        <v>84.6955252918288</v>
      </c>
      <c r="AY46" s="55" t="s">
        <v>5</v>
      </c>
      <c r="AZ46" s="6"/>
      <c r="BA46" s="13">
        <f>100*(AU46+AZ46)/$AU$3</f>
        <v>76.3</v>
      </c>
      <c r="BB46" s="58">
        <f>0.2*X46+0.3*AJ46+0.5*BA46</f>
        <v>84.6955252918288</v>
      </c>
    </row>
    <row r="47" spans="1:54" ht="12.75">
      <c r="A47" s="8" t="s">
        <v>66</v>
      </c>
      <c r="B47" s="8" t="s">
        <v>191</v>
      </c>
      <c r="C47" s="8">
        <v>9</v>
      </c>
      <c r="D47" s="7" t="s">
        <v>192</v>
      </c>
      <c r="E47" s="6">
        <v>41</v>
      </c>
      <c r="F47" s="6">
        <v>30</v>
      </c>
      <c r="G47" s="6">
        <v>12</v>
      </c>
      <c r="H47" s="6">
        <v>19.5</v>
      </c>
      <c r="I47" s="6">
        <v>20</v>
      </c>
      <c r="J47" s="7">
        <v>2.5</v>
      </c>
      <c r="K47" s="7">
        <v>7.6</v>
      </c>
      <c r="L47" s="7">
        <v>9.1</v>
      </c>
      <c r="M47" s="7">
        <v>11</v>
      </c>
      <c r="N47" s="7">
        <v>14.6</v>
      </c>
      <c r="O47" s="7">
        <v>15</v>
      </c>
      <c r="P47" s="7">
        <v>0</v>
      </c>
      <c r="Q47" s="7">
        <v>0</v>
      </c>
      <c r="R47" s="7">
        <v>6.8</v>
      </c>
      <c r="S47" s="9">
        <v>0</v>
      </c>
      <c r="T47" s="10">
        <v>0</v>
      </c>
      <c r="U47" s="2">
        <v>0</v>
      </c>
      <c r="V47" s="6"/>
      <c r="W47" s="11">
        <f>SUM(E47:U47)</f>
        <v>189.1</v>
      </c>
      <c r="X47" s="11">
        <f>100*W47/$W$3</f>
        <v>36.78988326848249</v>
      </c>
      <c r="Y47" s="12"/>
      <c r="Z47" s="12"/>
      <c r="AA47" s="1">
        <v>37</v>
      </c>
      <c r="AB47" s="1">
        <v>27</v>
      </c>
      <c r="AC47" s="1">
        <v>43</v>
      </c>
      <c r="AD47" s="1">
        <v>47</v>
      </c>
      <c r="AE47" s="1">
        <v>40</v>
      </c>
      <c r="AF47" s="1">
        <v>43</v>
      </c>
      <c r="AG47" s="1">
        <v>45</v>
      </c>
      <c r="AH47" s="1">
        <v>0</v>
      </c>
      <c r="AI47" s="1">
        <v>49</v>
      </c>
      <c r="AJ47" s="13">
        <f>2*SUM(AA47:AI47)/9</f>
        <v>73.55555555555556</v>
      </c>
      <c r="AK47" s="14"/>
      <c r="AL47" s="15">
        <v>24</v>
      </c>
      <c r="AM47" s="16">
        <v>24</v>
      </c>
      <c r="AN47" s="17">
        <v>48</v>
      </c>
      <c r="AO47" s="15">
        <v>37</v>
      </c>
      <c r="AP47" s="16">
        <v>83</v>
      </c>
      <c r="AQ47" s="17">
        <v>43</v>
      </c>
      <c r="AR47" s="5">
        <v>28</v>
      </c>
      <c r="AS47" s="5">
        <v>23</v>
      </c>
      <c r="AU47" s="13">
        <f>2*(AL47+AM47+AN47)+AO47+AP47+AQ47+2*(AR47+AS47)</f>
        <v>457</v>
      </c>
      <c r="AV47" s="13">
        <f>100*AU47/$AU$3</f>
        <v>45.7</v>
      </c>
      <c r="AX47" s="54">
        <f>0.2*X47+0.3*AJ47+0.5*AV47</f>
        <v>52.27464332036317</v>
      </c>
      <c r="AY47" s="55" t="s">
        <v>12</v>
      </c>
      <c r="AZ47" s="6"/>
      <c r="BA47" s="13">
        <f>100*(AU47+AZ47)/$AU$3</f>
        <v>45.7</v>
      </c>
      <c r="BB47" s="58">
        <f>0.2*X47+0.3*AJ47+0.5*BA47</f>
        <v>52.27464332036317</v>
      </c>
    </row>
    <row r="48" spans="1:54" ht="12.75">
      <c r="A48" s="8" t="s">
        <v>53</v>
      </c>
      <c r="B48" s="8" t="s">
        <v>167</v>
      </c>
      <c r="C48" s="8">
        <v>9</v>
      </c>
      <c r="D48" s="7" t="s">
        <v>168</v>
      </c>
      <c r="E48" s="6">
        <v>43</v>
      </c>
      <c r="F48" s="6">
        <v>30</v>
      </c>
      <c r="G48" s="6">
        <v>12</v>
      </c>
      <c r="H48" s="6">
        <v>34</v>
      </c>
      <c r="I48" s="6">
        <v>24</v>
      </c>
      <c r="J48" s="7">
        <v>21</v>
      </c>
      <c r="K48" s="7">
        <v>29.4</v>
      </c>
      <c r="L48" s="7">
        <v>21</v>
      </c>
      <c r="M48" s="7">
        <v>11</v>
      </c>
      <c r="N48" s="7">
        <v>30</v>
      </c>
      <c r="O48" s="7">
        <v>22</v>
      </c>
      <c r="P48" s="7">
        <v>31</v>
      </c>
      <c r="Q48" s="7">
        <v>46</v>
      </c>
      <c r="R48" s="7">
        <v>40</v>
      </c>
      <c r="S48" s="9">
        <v>41</v>
      </c>
      <c r="T48" s="10">
        <v>46</v>
      </c>
      <c r="U48" s="2">
        <v>17</v>
      </c>
      <c r="V48" s="6"/>
      <c r="W48" s="11">
        <f>SUM(E48:U48)</f>
        <v>498.4</v>
      </c>
      <c r="X48" s="11">
        <f>100*W48/$W$3</f>
        <v>96.96498054474708</v>
      </c>
      <c r="Y48" s="12"/>
      <c r="Z48" s="12"/>
      <c r="AA48" s="1">
        <v>46</v>
      </c>
      <c r="AB48" s="1">
        <v>43</v>
      </c>
      <c r="AC48" s="1">
        <v>48</v>
      </c>
      <c r="AD48" s="1">
        <v>41</v>
      </c>
      <c r="AE48" s="1">
        <v>21</v>
      </c>
      <c r="AF48" s="1">
        <v>34</v>
      </c>
      <c r="AG48" s="1">
        <v>39</v>
      </c>
      <c r="AH48" s="1">
        <v>49</v>
      </c>
      <c r="AI48" s="1">
        <v>50</v>
      </c>
      <c r="AJ48" s="13">
        <f>2*SUM(AA48:AI48)/9</f>
        <v>82.44444444444444</v>
      </c>
      <c r="AK48" s="14"/>
      <c r="AL48" s="15">
        <v>42</v>
      </c>
      <c r="AM48" s="16">
        <v>35</v>
      </c>
      <c r="AN48" s="17">
        <v>50</v>
      </c>
      <c r="AO48" s="15">
        <v>67</v>
      </c>
      <c r="AP48" s="16">
        <v>64</v>
      </c>
      <c r="AQ48" s="17">
        <v>79</v>
      </c>
      <c r="AR48" s="5">
        <v>66</v>
      </c>
      <c r="AS48" s="5">
        <v>78</v>
      </c>
      <c r="AU48" s="13">
        <f>2*(AL48+AM48+AN48)+AO48+AP48+AQ48+2*(AR48+AS48)</f>
        <v>752</v>
      </c>
      <c r="AV48" s="13">
        <f>100*AU48/$AU$3</f>
        <v>75.2</v>
      </c>
      <c r="AX48" s="54">
        <f>0.2*X48+0.3*AJ48+0.5*AV48</f>
        <v>81.72632944228275</v>
      </c>
      <c r="AY48" s="55" t="s">
        <v>5</v>
      </c>
      <c r="AZ48" s="6"/>
      <c r="BA48" s="13">
        <f>100*(AU48+AZ48)/$AU$3</f>
        <v>75.2</v>
      </c>
      <c r="BB48" s="58">
        <f>0.2*X48+0.3*AJ48+0.5*BA48</f>
        <v>81.72632944228275</v>
      </c>
    </row>
    <row r="49" spans="1:54" ht="12.75">
      <c r="A49" s="8" t="s">
        <v>24</v>
      </c>
      <c r="B49" s="8" t="s">
        <v>287</v>
      </c>
      <c r="C49" s="8">
        <v>5</v>
      </c>
      <c r="D49" s="7" t="s">
        <v>288</v>
      </c>
      <c r="E49" s="6">
        <v>49</v>
      </c>
      <c r="F49" s="6">
        <v>31</v>
      </c>
      <c r="G49" s="6">
        <v>12</v>
      </c>
      <c r="H49" s="6">
        <v>34</v>
      </c>
      <c r="I49" s="6">
        <v>23.4</v>
      </c>
      <c r="J49" s="7">
        <v>21</v>
      </c>
      <c r="K49" s="7">
        <v>26</v>
      </c>
      <c r="L49" s="7">
        <v>21</v>
      </c>
      <c r="M49" s="7">
        <v>11</v>
      </c>
      <c r="N49" s="7">
        <v>30</v>
      </c>
      <c r="O49" s="7">
        <v>22</v>
      </c>
      <c r="P49" s="7">
        <v>31</v>
      </c>
      <c r="Q49" s="7">
        <v>46</v>
      </c>
      <c r="R49" s="7">
        <v>40</v>
      </c>
      <c r="S49" s="9">
        <v>41</v>
      </c>
      <c r="T49" s="10">
        <v>46</v>
      </c>
      <c r="U49" s="2">
        <v>17</v>
      </c>
      <c r="V49" s="6"/>
      <c r="W49" s="11">
        <f>SUM(E49:U49)</f>
        <v>501.4</v>
      </c>
      <c r="X49" s="11">
        <f>100*W49/$W$3</f>
        <v>97.54863813229572</v>
      </c>
      <c r="Y49" s="12"/>
      <c r="Z49" s="12"/>
      <c r="AA49" s="1">
        <v>50</v>
      </c>
      <c r="AB49" s="1">
        <v>46</v>
      </c>
      <c r="AC49" s="1">
        <v>50</v>
      </c>
      <c r="AD49" s="1">
        <v>46</v>
      </c>
      <c r="AE49" s="1">
        <v>38</v>
      </c>
      <c r="AF49" s="1">
        <v>42</v>
      </c>
      <c r="AG49" s="1">
        <v>50</v>
      </c>
      <c r="AH49" s="1">
        <v>49</v>
      </c>
      <c r="AI49" s="1">
        <v>50</v>
      </c>
      <c r="AJ49" s="13">
        <f>2*SUM(AA49:AI49)/9</f>
        <v>93.55555555555556</v>
      </c>
      <c r="AK49" s="14"/>
      <c r="AL49" s="15">
        <v>44</v>
      </c>
      <c r="AM49" s="16">
        <v>42</v>
      </c>
      <c r="AN49" s="17">
        <v>50</v>
      </c>
      <c r="AO49" s="15">
        <v>56</v>
      </c>
      <c r="AP49" s="16">
        <v>94</v>
      </c>
      <c r="AQ49" s="17">
        <v>60</v>
      </c>
      <c r="AR49" s="5">
        <v>48</v>
      </c>
      <c r="AS49" s="5">
        <v>76</v>
      </c>
      <c r="AU49" s="13">
        <f>2*(AL49+AM49+AN49)+AO49+AP49+AQ49+2*(AR49+AS49)</f>
        <v>730</v>
      </c>
      <c r="AV49" s="13">
        <f>100*AU49/$AU$3</f>
        <v>73</v>
      </c>
      <c r="AX49" s="54">
        <f>0.2*X49+0.3*AJ49+0.5*AV49</f>
        <v>84.07639429312582</v>
      </c>
      <c r="AY49" s="55" t="s">
        <v>5</v>
      </c>
      <c r="AZ49" s="6"/>
      <c r="BA49" s="13">
        <f>100*(AU49+AZ49)/$AU$3</f>
        <v>73</v>
      </c>
      <c r="BB49" s="58">
        <f>0.2*X49+0.3*AJ49+0.5*BA49</f>
        <v>84.07639429312582</v>
      </c>
    </row>
    <row r="50" spans="1:54" ht="12.75">
      <c r="A50" s="8" t="s">
        <v>36</v>
      </c>
      <c r="B50" s="8" t="s">
        <v>203</v>
      </c>
      <c r="C50" s="8">
        <v>5</v>
      </c>
      <c r="D50" s="7" t="s">
        <v>204</v>
      </c>
      <c r="E50" s="18">
        <v>32</v>
      </c>
      <c r="F50" s="6">
        <v>26</v>
      </c>
      <c r="G50" s="6">
        <v>12</v>
      </c>
      <c r="H50" s="6">
        <v>12.5</v>
      </c>
      <c r="I50" s="6">
        <v>18.2</v>
      </c>
      <c r="J50" s="7">
        <v>8.5</v>
      </c>
      <c r="K50" s="7">
        <v>5.5</v>
      </c>
      <c r="L50" s="7">
        <v>13.1</v>
      </c>
      <c r="M50" s="7">
        <v>9.7</v>
      </c>
      <c r="N50" s="7">
        <v>10.3</v>
      </c>
      <c r="O50" s="7">
        <v>0</v>
      </c>
      <c r="P50" s="7">
        <v>20.8</v>
      </c>
      <c r="Q50" s="7">
        <v>23.3</v>
      </c>
      <c r="R50" s="7">
        <v>37.4</v>
      </c>
      <c r="S50" s="9">
        <v>0</v>
      </c>
      <c r="T50" s="10">
        <v>0</v>
      </c>
      <c r="U50" s="2">
        <v>0</v>
      </c>
      <c r="V50" s="6"/>
      <c r="W50" s="11">
        <f>SUM(E50:U50)</f>
        <v>229.30000000000004</v>
      </c>
      <c r="X50" s="11">
        <f>100*W50/$W$3</f>
        <v>44.61089494163425</v>
      </c>
      <c r="Y50" s="12"/>
      <c r="Z50" s="12"/>
      <c r="AA50" s="1">
        <v>45</v>
      </c>
      <c r="AB50" s="1">
        <v>39</v>
      </c>
      <c r="AC50" s="1">
        <v>45</v>
      </c>
      <c r="AD50" s="1">
        <v>48</v>
      </c>
      <c r="AE50" s="1">
        <v>48</v>
      </c>
      <c r="AF50" s="1">
        <v>37</v>
      </c>
      <c r="AG50" s="1">
        <v>50</v>
      </c>
      <c r="AH50" s="1">
        <v>0</v>
      </c>
      <c r="AI50" s="1">
        <v>0</v>
      </c>
      <c r="AJ50" s="13">
        <f>2*SUM(AA50:AI50)/9</f>
        <v>69.33333333333333</v>
      </c>
      <c r="AK50" s="14"/>
      <c r="AL50" s="15">
        <v>21</v>
      </c>
      <c r="AM50" s="16">
        <v>27</v>
      </c>
      <c r="AN50" s="17">
        <v>30</v>
      </c>
      <c r="AO50" s="15">
        <v>69</v>
      </c>
      <c r="AP50" s="16">
        <v>65.5</v>
      </c>
      <c r="AQ50" s="17">
        <v>62</v>
      </c>
      <c r="AR50" s="5">
        <v>38</v>
      </c>
      <c r="AS50" s="5">
        <v>20</v>
      </c>
      <c r="AU50" s="13">
        <f>2*(AL50+AM50+AN50)+AO50+AP50+AQ50+2*(AR50+AS50)</f>
        <v>468.5</v>
      </c>
      <c r="AV50" s="13">
        <f>100*AU50/$AU$3</f>
        <v>46.85</v>
      </c>
      <c r="AX50" s="54">
        <f>0.2*X50+0.3*AJ50+0.5*AV50</f>
        <v>53.14717898832684</v>
      </c>
      <c r="AY50" s="55" t="s">
        <v>12</v>
      </c>
      <c r="AZ50" s="6">
        <v>5</v>
      </c>
      <c r="BA50" s="13">
        <f>100*(AU50+AZ50)/$AU$3</f>
        <v>47.35</v>
      </c>
      <c r="BB50" s="58">
        <f>0.2*X50+0.3*AJ50+0.5*BA50</f>
        <v>53.39717898832684</v>
      </c>
    </row>
    <row r="51" spans="1:54" ht="12.75">
      <c r="A51" s="8" t="s">
        <v>89</v>
      </c>
      <c r="B51" s="8" t="s">
        <v>160</v>
      </c>
      <c r="C51" s="8">
        <v>9</v>
      </c>
      <c r="D51" s="7" t="s">
        <v>161</v>
      </c>
      <c r="E51" s="19">
        <v>26</v>
      </c>
      <c r="F51" s="6">
        <v>10</v>
      </c>
      <c r="G51" s="6">
        <v>2</v>
      </c>
      <c r="H51" s="6">
        <v>16.6</v>
      </c>
      <c r="I51" s="6">
        <v>24</v>
      </c>
      <c r="J51" s="7">
        <v>20.1</v>
      </c>
      <c r="K51" s="7">
        <v>24.7</v>
      </c>
      <c r="L51" s="7">
        <v>16</v>
      </c>
      <c r="M51" s="7">
        <v>11</v>
      </c>
      <c r="N51" s="7">
        <v>0</v>
      </c>
      <c r="O51" s="7">
        <v>12</v>
      </c>
      <c r="P51" s="7">
        <v>0</v>
      </c>
      <c r="Q51" s="7">
        <v>5.5</v>
      </c>
      <c r="R51" s="7">
        <v>7.6</v>
      </c>
      <c r="S51" s="9">
        <v>8.6</v>
      </c>
      <c r="T51" s="10">
        <v>2.4</v>
      </c>
      <c r="U51" s="2">
        <v>0</v>
      </c>
      <c r="V51" s="6"/>
      <c r="W51" s="11">
        <f>SUM(E51:U51)</f>
        <v>186.49999999999997</v>
      </c>
      <c r="X51" s="11">
        <f>100*W51/$W$3</f>
        <v>36.284046692607</v>
      </c>
      <c r="Y51" s="12"/>
      <c r="Z51" s="12"/>
      <c r="AA51" s="1">
        <v>41</v>
      </c>
      <c r="AB51" s="1">
        <v>42</v>
      </c>
      <c r="AC51" s="1">
        <v>48</v>
      </c>
      <c r="AD51" s="1">
        <v>33</v>
      </c>
      <c r="AE51" s="1">
        <v>35</v>
      </c>
      <c r="AF51" s="1">
        <v>44</v>
      </c>
      <c r="AG51" s="1">
        <v>39</v>
      </c>
      <c r="AH51" s="1">
        <v>49</v>
      </c>
      <c r="AI51" s="1">
        <v>0</v>
      </c>
      <c r="AJ51" s="13">
        <f>2*SUM(AA51:AI51)/9</f>
        <v>73.55555555555556</v>
      </c>
      <c r="AK51" s="14"/>
      <c r="AL51" s="15">
        <v>30</v>
      </c>
      <c r="AM51" s="16">
        <v>41</v>
      </c>
      <c r="AN51" s="17">
        <v>38</v>
      </c>
      <c r="AO51" s="15">
        <v>54</v>
      </c>
      <c r="AP51" s="16">
        <v>70</v>
      </c>
      <c r="AQ51" s="17">
        <v>66</v>
      </c>
      <c r="AR51" s="5">
        <v>30</v>
      </c>
      <c r="AS51" s="5">
        <v>32</v>
      </c>
      <c r="AU51" s="13">
        <f>2*(AL51+AM51+AN51)+AO51+AP51+AQ51+2*(AR51+AS51)</f>
        <v>532</v>
      </c>
      <c r="AV51" s="13">
        <f>100*AU51/$AU$3</f>
        <v>53.2</v>
      </c>
      <c r="AX51" s="54">
        <f>0.2*X51+0.3*AJ51+0.5*AV51</f>
        <v>55.923476005188064</v>
      </c>
      <c r="AY51" s="55" t="s">
        <v>11</v>
      </c>
      <c r="AZ51" s="6"/>
      <c r="BA51" s="13">
        <f>100*(AU51+AZ51)/$AU$3</f>
        <v>53.2</v>
      </c>
      <c r="BB51" s="58">
        <f>0.2*X51+0.3*AJ51+0.5*BA51</f>
        <v>55.923476005188064</v>
      </c>
    </row>
    <row r="52" spans="1:54" ht="12.75">
      <c r="A52" s="8" t="s">
        <v>85</v>
      </c>
      <c r="B52" s="8" t="s">
        <v>156</v>
      </c>
      <c r="C52" s="8">
        <v>5</v>
      </c>
      <c r="D52" s="7" t="s">
        <v>157</v>
      </c>
      <c r="E52" s="6">
        <v>38.6</v>
      </c>
      <c r="F52" s="6">
        <v>28</v>
      </c>
      <c r="G52" s="6">
        <v>12</v>
      </c>
      <c r="H52" s="6">
        <v>16.5</v>
      </c>
      <c r="I52" s="6">
        <v>21.2</v>
      </c>
      <c r="J52" s="7">
        <v>19</v>
      </c>
      <c r="K52" s="7">
        <v>0</v>
      </c>
      <c r="L52" s="7">
        <v>8.7</v>
      </c>
      <c r="M52" s="7">
        <v>11</v>
      </c>
      <c r="N52" s="7">
        <v>19.6</v>
      </c>
      <c r="O52" s="7">
        <v>15.5</v>
      </c>
      <c r="P52" s="7">
        <v>0</v>
      </c>
      <c r="Q52" s="7">
        <v>43.8</v>
      </c>
      <c r="R52" s="7">
        <v>5.1</v>
      </c>
      <c r="S52" s="9">
        <v>0</v>
      </c>
      <c r="T52" s="10">
        <v>23</v>
      </c>
      <c r="U52" s="2">
        <v>1.4</v>
      </c>
      <c r="V52" s="6"/>
      <c r="W52" s="11">
        <f>SUM(E52:U52)</f>
        <v>263.4</v>
      </c>
      <c r="X52" s="11">
        <f>100*W52/$W$3</f>
        <v>51.245136186770424</v>
      </c>
      <c r="Y52" s="12"/>
      <c r="Z52" s="12"/>
      <c r="AA52" s="1">
        <v>20</v>
      </c>
      <c r="AB52" s="1">
        <v>26</v>
      </c>
      <c r="AC52" s="1">
        <v>33</v>
      </c>
      <c r="AD52" s="1">
        <v>30</v>
      </c>
      <c r="AE52" s="1">
        <v>0</v>
      </c>
      <c r="AF52" s="1">
        <v>43</v>
      </c>
      <c r="AG52" s="1">
        <v>45</v>
      </c>
      <c r="AH52" s="1">
        <v>50</v>
      </c>
      <c r="AI52" s="1">
        <v>49</v>
      </c>
      <c r="AJ52" s="13">
        <f>2*SUM(AA52:AI52)/9</f>
        <v>65.77777777777777</v>
      </c>
      <c r="AK52" s="14"/>
      <c r="AL52" s="15">
        <v>26</v>
      </c>
      <c r="AM52" s="16">
        <v>40</v>
      </c>
      <c r="AN52" s="17">
        <v>50</v>
      </c>
      <c r="AO52" s="15">
        <v>66</v>
      </c>
      <c r="AP52" s="16">
        <v>68</v>
      </c>
      <c r="AQ52" s="17">
        <v>85</v>
      </c>
      <c r="AR52" s="5">
        <v>40</v>
      </c>
      <c r="AS52" s="5">
        <v>87</v>
      </c>
      <c r="AU52" s="13">
        <f>2*(AL52+AM52+AN52)+AO52+AP52+AQ52+2*(AR52+AS52)</f>
        <v>705</v>
      </c>
      <c r="AV52" s="13">
        <f>100*AU52/$AU$3</f>
        <v>70.5</v>
      </c>
      <c r="AX52" s="54">
        <f>0.2*X52+0.3*AJ52+0.5*AV52</f>
        <v>65.23236057068742</v>
      </c>
      <c r="AY52" s="55" t="s">
        <v>10</v>
      </c>
      <c r="AZ52" s="6"/>
      <c r="BA52" s="13">
        <f>100*(AU52+AZ52)/$AU$3</f>
        <v>70.5</v>
      </c>
      <c r="BB52" s="58">
        <f>0.2*X52+0.3*AJ52+0.5*BA52</f>
        <v>65.23236057068742</v>
      </c>
    </row>
    <row r="53" spans="1:54" ht="12.75">
      <c r="A53" s="8" t="s">
        <v>96</v>
      </c>
      <c r="B53" s="8" t="s">
        <v>111</v>
      </c>
      <c r="C53" s="8">
        <v>5</v>
      </c>
      <c r="D53" s="7" t="s">
        <v>112</v>
      </c>
      <c r="E53" s="6">
        <v>40</v>
      </c>
      <c r="F53" s="6">
        <v>30</v>
      </c>
      <c r="G53" s="6">
        <v>12</v>
      </c>
      <c r="H53" s="6">
        <v>25.8</v>
      </c>
      <c r="I53" s="6">
        <v>22.3</v>
      </c>
      <c r="J53" s="7">
        <v>21</v>
      </c>
      <c r="K53" s="7">
        <v>28.7</v>
      </c>
      <c r="L53" s="7">
        <v>21</v>
      </c>
      <c r="M53" s="7">
        <v>11</v>
      </c>
      <c r="N53" s="7">
        <v>27</v>
      </c>
      <c r="O53" s="7">
        <v>0</v>
      </c>
      <c r="P53" s="7">
        <v>22.6</v>
      </c>
      <c r="Q53" s="7">
        <v>46</v>
      </c>
      <c r="R53" s="7">
        <v>40</v>
      </c>
      <c r="S53" s="9">
        <v>41</v>
      </c>
      <c r="T53" s="10">
        <v>44.5</v>
      </c>
      <c r="U53" s="2">
        <v>17</v>
      </c>
      <c r="V53" s="6"/>
      <c r="W53" s="11">
        <f>SUM(E53:U53)</f>
        <v>449.9</v>
      </c>
      <c r="X53" s="11">
        <f>100*W53/$W$3</f>
        <v>87.52918287937743</v>
      </c>
      <c r="Y53" s="12"/>
      <c r="Z53" s="12"/>
      <c r="AA53" s="1">
        <v>45</v>
      </c>
      <c r="AB53" s="1">
        <v>23</v>
      </c>
      <c r="AC53" s="1">
        <v>36</v>
      </c>
      <c r="AD53" s="1">
        <v>42</v>
      </c>
      <c r="AE53" s="1">
        <v>33</v>
      </c>
      <c r="AF53" s="1">
        <v>44</v>
      </c>
      <c r="AG53" s="1">
        <v>39</v>
      </c>
      <c r="AH53" s="1">
        <v>46</v>
      </c>
      <c r="AI53" s="1">
        <v>48</v>
      </c>
      <c r="AJ53" s="13">
        <f>2*SUM(AA53:AI53)/9</f>
        <v>79.11111111111111</v>
      </c>
      <c r="AK53" s="14"/>
      <c r="AL53" s="15">
        <v>29</v>
      </c>
      <c r="AM53" s="16">
        <v>30</v>
      </c>
      <c r="AN53" s="17">
        <v>43</v>
      </c>
      <c r="AO53" s="15">
        <v>71</v>
      </c>
      <c r="AP53" s="16">
        <v>69</v>
      </c>
      <c r="AQ53" s="17">
        <v>87</v>
      </c>
      <c r="AR53" s="5">
        <v>55</v>
      </c>
      <c r="AS53" s="5">
        <v>80</v>
      </c>
      <c r="AU53" s="13">
        <f>2*(AL53+AM53+AN53)+AO53+AP53+AQ53+2*(AR53+AS53)</f>
        <v>701</v>
      </c>
      <c r="AV53" s="13">
        <f>100*AU53/$AU$3</f>
        <v>70.1</v>
      </c>
      <c r="AX53" s="54">
        <f>0.2*X53+0.3*AJ53+0.5*AV53</f>
        <v>76.28916990920882</v>
      </c>
      <c r="AY53" s="55" t="s">
        <v>7</v>
      </c>
      <c r="AZ53" s="34"/>
      <c r="BA53" s="13">
        <f>100*(AU53+AZ53)/$AU$3</f>
        <v>70.1</v>
      </c>
      <c r="BB53" s="58">
        <f>0.2*X53+0.3*AJ53+0.5*BA53</f>
        <v>76.28916990920882</v>
      </c>
    </row>
    <row r="54" spans="1:54" ht="12.75">
      <c r="A54" s="8" t="s">
        <v>55</v>
      </c>
      <c r="B54" s="8" t="s">
        <v>171</v>
      </c>
      <c r="C54" s="8">
        <v>6</v>
      </c>
      <c r="D54" s="7" t="s">
        <v>172</v>
      </c>
      <c r="E54" s="6">
        <v>42</v>
      </c>
      <c r="F54" s="6">
        <v>27</v>
      </c>
      <c r="G54" s="6">
        <v>7</v>
      </c>
      <c r="H54" s="6">
        <v>16.8</v>
      </c>
      <c r="I54" s="6">
        <v>13.8</v>
      </c>
      <c r="J54" s="7">
        <v>8.2</v>
      </c>
      <c r="K54" s="7">
        <v>5.7</v>
      </c>
      <c r="L54" s="7">
        <v>7.5</v>
      </c>
      <c r="M54" s="7">
        <v>0.6</v>
      </c>
      <c r="N54" s="7">
        <v>13.6</v>
      </c>
      <c r="O54" s="7">
        <v>16</v>
      </c>
      <c r="P54" s="7">
        <v>0</v>
      </c>
      <c r="Q54" s="7">
        <v>0</v>
      </c>
      <c r="R54" s="7">
        <v>14.8</v>
      </c>
      <c r="S54" s="9">
        <v>18</v>
      </c>
      <c r="T54" s="10">
        <v>25.2</v>
      </c>
      <c r="U54" s="2">
        <v>5.2</v>
      </c>
      <c r="V54" s="6"/>
      <c r="W54" s="11">
        <f>SUM(E54:U54)</f>
        <v>221.39999999999998</v>
      </c>
      <c r="X54" s="11">
        <f>100*W54/$W$3</f>
        <v>43.07392996108949</v>
      </c>
      <c r="Y54" s="12"/>
      <c r="Z54" s="12"/>
      <c r="AA54" s="1">
        <v>48</v>
      </c>
      <c r="AB54" s="1">
        <v>39</v>
      </c>
      <c r="AC54" s="1">
        <v>44</v>
      </c>
      <c r="AD54" s="1">
        <v>32</v>
      </c>
      <c r="AE54" s="1">
        <v>36</v>
      </c>
      <c r="AF54" s="1">
        <v>39</v>
      </c>
      <c r="AG54" s="1">
        <v>50</v>
      </c>
      <c r="AH54" s="1">
        <v>50</v>
      </c>
      <c r="AI54" s="1">
        <v>44</v>
      </c>
      <c r="AJ54" s="13">
        <f>2*SUM(AA54:AI54)/9</f>
        <v>84.88888888888889</v>
      </c>
      <c r="AK54" s="14"/>
      <c r="AL54" s="15">
        <v>29</v>
      </c>
      <c r="AM54" s="16">
        <v>27.5</v>
      </c>
      <c r="AN54" s="17">
        <v>35</v>
      </c>
      <c r="AO54" s="15">
        <v>34</v>
      </c>
      <c r="AP54" s="16">
        <v>68</v>
      </c>
      <c r="AQ54" s="17">
        <v>49</v>
      </c>
      <c r="AR54" s="5">
        <v>33</v>
      </c>
      <c r="AS54" s="5">
        <v>51</v>
      </c>
      <c r="AU54" s="13">
        <f>2*(AL54+AM54+AN54)+AO54+AP54+AQ54+2*(AR54+AS54)</f>
        <v>502</v>
      </c>
      <c r="AV54" s="13">
        <f>100*AU54/$AU$3</f>
        <v>50.2</v>
      </c>
      <c r="AX54" s="54">
        <f>0.2*X54+0.3*AJ54+0.5*AV54</f>
        <v>59.18145265888457</v>
      </c>
      <c r="AY54" s="55" t="s">
        <v>11</v>
      </c>
      <c r="AZ54" s="6"/>
      <c r="BA54" s="13">
        <f>100*(AU54+AZ54)/$AU$3</f>
        <v>50.2</v>
      </c>
      <c r="BB54" s="58">
        <f>0.2*X54+0.3*AJ54+0.5*BA54</f>
        <v>59.18145265888457</v>
      </c>
    </row>
    <row r="55" spans="1:54" ht="12.75">
      <c r="A55" s="35" t="s">
        <v>87</v>
      </c>
      <c r="B55" s="35" t="s">
        <v>279</v>
      </c>
      <c r="C55" s="35">
        <v>2</v>
      </c>
      <c r="D55" s="36" t="s">
        <v>0</v>
      </c>
      <c r="E55" s="37">
        <v>46</v>
      </c>
      <c r="F55" s="37">
        <v>31</v>
      </c>
      <c r="G55" s="37">
        <v>12</v>
      </c>
      <c r="H55" s="37">
        <v>30.4</v>
      </c>
      <c r="I55" s="37">
        <v>22.9</v>
      </c>
      <c r="J55" s="36">
        <v>21</v>
      </c>
      <c r="K55" s="36">
        <v>24.7</v>
      </c>
      <c r="L55" s="36">
        <v>21</v>
      </c>
      <c r="M55" s="36">
        <v>11</v>
      </c>
      <c r="N55" s="36">
        <v>11.3</v>
      </c>
      <c r="O55" s="36">
        <v>22</v>
      </c>
      <c r="P55" s="36">
        <v>30.4</v>
      </c>
      <c r="Q55" s="36">
        <v>46</v>
      </c>
      <c r="R55" s="36">
        <v>39.5</v>
      </c>
      <c r="S55" s="36">
        <v>37.7</v>
      </c>
      <c r="T55" s="36">
        <v>37.9</v>
      </c>
      <c r="U55" s="2">
        <v>17</v>
      </c>
      <c r="V55" s="37"/>
      <c r="W55" s="11">
        <f>SUM(E55:U55)</f>
        <v>461.79999999999995</v>
      </c>
      <c r="X55" s="11">
        <f>100*W55/$W$3</f>
        <v>89.84435797665368</v>
      </c>
      <c r="Y55" s="38">
        <f>100*G55/12</f>
        <v>100</v>
      </c>
      <c r="Z55" s="40"/>
      <c r="AA55" s="41">
        <v>45</v>
      </c>
      <c r="AB55" s="41">
        <v>50</v>
      </c>
      <c r="AC55" s="41">
        <v>48</v>
      </c>
      <c r="AD55" s="41">
        <v>40</v>
      </c>
      <c r="AE55" s="41">
        <v>40</v>
      </c>
      <c r="AF55" s="41">
        <v>44</v>
      </c>
      <c r="AG55" s="41">
        <v>36</v>
      </c>
      <c r="AH55" s="41">
        <v>50</v>
      </c>
      <c r="AI55" s="41">
        <v>43</v>
      </c>
      <c r="AJ55" s="13">
        <f>2*SUM(AA55:AI55)/9</f>
        <v>88</v>
      </c>
      <c r="AK55" s="43"/>
      <c r="AL55" s="44">
        <v>48</v>
      </c>
      <c r="AM55" s="45">
        <v>45</v>
      </c>
      <c r="AN55" s="46">
        <v>50</v>
      </c>
      <c r="AO55" s="44">
        <v>84</v>
      </c>
      <c r="AP55" s="45">
        <v>90</v>
      </c>
      <c r="AQ55" s="46">
        <v>80</v>
      </c>
      <c r="AR55" s="47">
        <v>55</v>
      </c>
      <c r="AS55" s="47">
        <v>68</v>
      </c>
      <c r="AT55" s="36"/>
      <c r="AU55" s="13">
        <f>2*(AL55+AM55+AN55)+AO55+AP55+AQ55+2*(AR55+AS55)</f>
        <v>786</v>
      </c>
      <c r="AV55" s="13">
        <f>100*AU55/$AU$3</f>
        <v>78.6</v>
      </c>
      <c r="AX55" s="54">
        <f>0.2*X55+0.3*AJ55+0.5*AV55</f>
        <v>83.66887159533073</v>
      </c>
      <c r="AY55" s="55" t="s">
        <v>5</v>
      </c>
      <c r="AZ55" s="6"/>
      <c r="BA55" s="13">
        <f>100*(AU55+AZ55)/$AU$3</f>
        <v>78.6</v>
      </c>
      <c r="BB55" s="58">
        <f>0.2*X55+0.3*AJ55+0.5*BA55</f>
        <v>83.66887159533073</v>
      </c>
    </row>
    <row r="56" spans="1:54" ht="12.75">
      <c r="A56" s="8" t="s">
        <v>69</v>
      </c>
      <c r="B56" s="8" t="s">
        <v>197</v>
      </c>
      <c r="C56" s="8">
        <v>6</v>
      </c>
      <c r="D56" s="7" t="s">
        <v>127</v>
      </c>
      <c r="E56" s="6">
        <v>38</v>
      </c>
      <c r="F56" s="6">
        <v>31</v>
      </c>
      <c r="G56" s="6">
        <v>12</v>
      </c>
      <c r="H56" s="6">
        <v>21</v>
      </c>
      <c r="I56" s="6">
        <v>24</v>
      </c>
      <c r="J56" s="7">
        <v>17.1</v>
      </c>
      <c r="K56" s="7">
        <v>24.5</v>
      </c>
      <c r="L56" s="7">
        <v>15.9</v>
      </c>
      <c r="M56" s="7">
        <v>7</v>
      </c>
      <c r="N56" s="7">
        <v>13.2</v>
      </c>
      <c r="O56" s="7">
        <v>16</v>
      </c>
      <c r="P56" s="7">
        <v>24.7</v>
      </c>
      <c r="Q56" s="7">
        <v>28.7</v>
      </c>
      <c r="R56" s="7">
        <v>30.3</v>
      </c>
      <c r="S56" s="9">
        <v>33</v>
      </c>
      <c r="T56" s="10">
        <v>30.2</v>
      </c>
      <c r="U56" s="2">
        <v>17</v>
      </c>
      <c r="V56" s="6"/>
      <c r="W56" s="11">
        <f>SUM(E56:U56)</f>
        <v>383.59999999999997</v>
      </c>
      <c r="X56" s="11">
        <f>100*W56/$W$3</f>
        <v>74.63035019455253</v>
      </c>
      <c r="Y56" s="12"/>
      <c r="Z56" s="12"/>
      <c r="AA56" s="1">
        <v>42</v>
      </c>
      <c r="AB56" s="1">
        <v>40</v>
      </c>
      <c r="AC56" s="1">
        <v>0</v>
      </c>
      <c r="AD56" s="1">
        <v>38</v>
      </c>
      <c r="AE56" s="1">
        <v>47</v>
      </c>
      <c r="AF56" s="1">
        <v>37</v>
      </c>
      <c r="AG56" s="1">
        <v>43</v>
      </c>
      <c r="AH56" s="1">
        <v>46</v>
      </c>
      <c r="AI56" s="1">
        <v>25</v>
      </c>
      <c r="AJ56" s="13">
        <f>2*SUM(AA56:AI56)/9</f>
        <v>70.66666666666667</v>
      </c>
      <c r="AK56" s="14"/>
      <c r="AL56" s="15">
        <v>46</v>
      </c>
      <c r="AM56" s="16">
        <v>36</v>
      </c>
      <c r="AN56" s="17">
        <v>39</v>
      </c>
      <c r="AO56" s="15">
        <v>47</v>
      </c>
      <c r="AP56" s="16">
        <v>53</v>
      </c>
      <c r="AQ56" s="17">
        <v>76</v>
      </c>
      <c r="AR56" s="5">
        <v>28</v>
      </c>
      <c r="AS56" s="5">
        <v>79</v>
      </c>
      <c r="AU56" s="13">
        <f>2*(AL56+AM56+AN56)+AO56+AP56+AQ56+2*(AR56+AS56)</f>
        <v>632</v>
      </c>
      <c r="AV56" s="13">
        <f>100*AU56/$AU$3</f>
        <v>63.2</v>
      </c>
      <c r="AX56" s="54">
        <f>0.2*X56+0.3*AJ56+0.5*AV56</f>
        <v>67.7260700389105</v>
      </c>
      <c r="AY56" s="55" t="s">
        <v>9</v>
      </c>
      <c r="AZ56" s="6"/>
      <c r="BA56" s="13">
        <f>100*(AU56+AZ56)/$AU$3</f>
        <v>63.2</v>
      </c>
      <c r="BB56" s="58">
        <f>0.2*X56+0.3*AJ56+0.5*BA56</f>
        <v>67.7260700389105</v>
      </c>
    </row>
    <row r="57" spans="1:54" ht="12.75">
      <c r="A57" s="8" t="s">
        <v>50</v>
      </c>
      <c r="B57" s="8" t="s">
        <v>229</v>
      </c>
      <c r="C57" s="8">
        <v>6</v>
      </c>
      <c r="D57" s="7" t="s">
        <v>230</v>
      </c>
      <c r="E57" s="6">
        <v>43</v>
      </c>
      <c r="F57" s="6">
        <v>31</v>
      </c>
      <c r="G57" s="6">
        <v>12</v>
      </c>
      <c r="H57" s="6">
        <v>29.5</v>
      </c>
      <c r="I57" s="6">
        <v>22.8</v>
      </c>
      <c r="J57" s="7">
        <v>18.4</v>
      </c>
      <c r="K57" s="7">
        <v>18.7</v>
      </c>
      <c r="L57" s="7">
        <v>17.6</v>
      </c>
      <c r="M57" s="7">
        <v>9</v>
      </c>
      <c r="N57" s="7">
        <v>18.6</v>
      </c>
      <c r="O57" s="7">
        <v>19</v>
      </c>
      <c r="P57" s="7">
        <v>29.9</v>
      </c>
      <c r="Q57" s="7">
        <v>31.6</v>
      </c>
      <c r="R57" s="7">
        <v>33.9</v>
      </c>
      <c r="S57" s="9">
        <v>28.2</v>
      </c>
      <c r="T57" s="10">
        <v>36</v>
      </c>
      <c r="U57" s="2">
        <v>13.1</v>
      </c>
      <c r="V57" s="6"/>
      <c r="W57" s="11">
        <f>SUM(E57:U57)</f>
        <v>412.3</v>
      </c>
      <c r="X57" s="11">
        <f>100*W57/$W$3</f>
        <v>80.21400778210116</v>
      </c>
      <c r="Y57" s="12"/>
      <c r="Z57" s="12"/>
      <c r="AA57" s="1">
        <v>47</v>
      </c>
      <c r="AB57" s="1">
        <v>39</v>
      </c>
      <c r="AC57" s="1">
        <v>47</v>
      </c>
      <c r="AD57" s="1">
        <v>46</v>
      </c>
      <c r="AE57" s="1">
        <v>49</v>
      </c>
      <c r="AF57" s="1">
        <v>50</v>
      </c>
      <c r="AG57" s="1">
        <v>43</v>
      </c>
      <c r="AH57" s="1">
        <v>50</v>
      </c>
      <c r="AI57" s="1">
        <v>38</v>
      </c>
      <c r="AJ57" s="13">
        <f>2*SUM(AA57:AI57)/9</f>
        <v>90.88888888888889</v>
      </c>
      <c r="AK57" s="14"/>
      <c r="AL57" s="15">
        <v>41</v>
      </c>
      <c r="AM57" s="16">
        <v>23.5</v>
      </c>
      <c r="AN57" s="17">
        <v>50</v>
      </c>
      <c r="AO57" s="15">
        <v>60</v>
      </c>
      <c r="AP57" s="16">
        <v>71</v>
      </c>
      <c r="AQ57" s="17">
        <v>60</v>
      </c>
      <c r="AR57" s="5">
        <v>52</v>
      </c>
      <c r="AS57" s="5">
        <v>71</v>
      </c>
      <c r="AU57" s="13">
        <f>2*(AL57+AM57+AN57)+AO57+AP57+AQ57+2*(AR57+AS57)</f>
        <v>666</v>
      </c>
      <c r="AV57" s="13">
        <f>100*AU57/$AU$3</f>
        <v>66.6</v>
      </c>
      <c r="AX57" s="54">
        <f>0.2*X57+0.3*AJ57+0.5*AV57</f>
        <v>76.60946822308689</v>
      </c>
      <c r="AY57" s="55" t="s">
        <v>7</v>
      </c>
      <c r="AZ57" s="6"/>
      <c r="BA57" s="13">
        <f>100*(AU57+AZ57)/$AU$3</f>
        <v>66.6</v>
      </c>
      <c r="BB57" s="58">
        <f>0.2*X57+0.3*AJ57+0.5*BA57</f>
        <v>76.60946822308689</v>
      </c>
    </row>
    <row r="58" spans="1:54" ht="12.75">
      <c r="A58" s="8" t="s">
        <v>95</v>
      </c>
      <c r="B58" s="8" t="s">
        <v>109</v>
      </c>
      <c r="C58" s="8">
        <v>9</v>
      </c>
      <c r="D58" s="7" t="s">
        <v>110</v>
      </c>
      <c r="E58" s="6">
        <v>43</v>
      </c>
      <c r="F58" s="6">
        <v>28</v>
      </c>
      <c r="G58" s="6">
        <v>2</v>
      </c>
      <c r="H58" s="6">
        <v>14.2</v>
      </c>
      <c r="I58" s="6">
        <v>22.3</v>
      </c>
      <c r="J58" s="7">
        <v>20</v>
      </c>
      <c r="K58" s="7">
        <v>18.6</v>
      </c>
      <c r="L58" s="7">
        <v>17.6</v>
      </c>
      <c r="M58" s="7">
        <v>11</v>
      </c>
      <c r="N58" s="7">
        <v>26.2</v>
      </c>
      <c r="O58" s="7">
        <v>22</v>
      </c>
      <c r="P58" s="7">
        <v>29.2</v>
      </c>
      <c r="Q58" s="7">
        <v>42.3</v>
      </c>
      <c r="R58" s="7">
        <v>31</v>
      </c>
      <c r="S58" s="9">
        <v>39</v>
      </c>
      <c r="T58" s="10">
        <v>33.8</v>
      </c>
      <c r="U58" s="2">
        <v>16.4</v>
      </c>
      <c r="V58" s="6"/>
      <c r="W58" s="11">
        <f>SUM(E58:U58)</f>
        <v>416.59999999999997</v>
      </c>
      <c r="X58" s="11">
        <f>100*W58/$W$3</f>
        <v>81.05058365758755</v>
      </c>
      <c r="Y58" s="12"/>
      <c r="Z58" s="12"/>
      <c r="AA58" s="1">
        <v>37</v>
      </c>
      <c r="AB58" s="1">
        <v>27</v>
      </c>
      <c r="AC58" s="1">
        <v>43</v>
      </c>
      <c r="AD58" s="1">
        <v>47</v>
      </c>
      <c r="AE58" s="1">
        <v>40</v>
      </c>
      <c r="AF58" s="1">
        <v>43</v>
      </c>
      <c r="AG58" s="1">
        <v>45</v>
      </c>
      <c r="AH58" s="1">
        <v>50</v>
      </c>
      <c r="AI58" s="1">
        <v>49</v>
      </c>
      <c r="AJ58" s="13">
        <f>2*SUM(AA58:AI58)/9</f>
        <v>84.66666666666667</v>
      </c>
      <c r="AK58" s="14"/>
      <c r="AL58" s="15">
        <v>45</v>
      </c>
      <c r="AM58" s="16">
        <v>30</v>
      </c>
      <c r="AN58" s="17">
        <v>48</v>
      </c>
      <c r="AO58" s="15">
        <v>49</v>
      </c>
      <c r="AP58" s="16">
        <v>72</v>
      </c>
      <c r="AQ58" s="17">
        <v>72</v>
      </c>
      <c r="AR58" s="5">
        <v>50</v>
      </c>
      <c r="AS58" s="5">
        <v>78</v>
      </c>
      <c r="AU58" s="13">
        <f>2*(AL58+AM58+AN58)+AO58+AP58+AQ58+2*(AR58+AS58)</f>
        <v>695</v>
      </c>
      <c r="AV58" s="13">
        <f>100*AU58/$AU$3</f>
        <v>69.5</v>
      </c>
      <c r="AX58" s="54">
        <f>0.2*X58+0.3*AJ58+0.5*AV58</f>
        <v>76.36011673151751</v>
      </c>
      <c r="AY58" s="55" t="s">
        <v>7</v>
      </c>
      <c r="AZ58" s="6">
        <v>15</v>
      </c>
      <c r="BA58" s="13">
        <f>100*(AU58+AZ58)/$AU$3</f>
        <v>71</v>
      </c>
      <c r="BB58" s="58">
        <f>0.2*X58+0.3*AJ58+0.5*BA58</f>
        <v>77.11011673151751</v>
      </c>
    </row>
    <row r="59" spans="1:54" ht="12.75">
      <c r="A59" s="8" t="s">
        <v>42</v>
      </c>
      <c r="B59" s="8" t="s">
        <v>215</v>
      </c>
      <c r="C59" s="8">
        <v>9</v>
      </c>
      <c r="D59" s="7" t="s">
        <v>216</v>
      </c>
      <c r="E59" s="6">
        <v>47.9</v>
      </c>
      <c r="F59" s="6">
        <v>31</v>
      </c>
      <c r="G59" s="6">
        <v>12</v>
      </c>
      <c r="H59" s="6">
        <v>33</v>
      </c>
      <c r="I59" s="6">
        <v>24</v>
      </c>
      <c r="J59" s="7">
        <v>21</v>
      </c>
      <c r="K59" s="7">
        <v>23.2</v>
      </c>
      <c r="L59" s="7">
        <v>21</v>
      </c>
      <c r="M59" s="7">
        <v>11</v>
      </c>
      <c r="N59" s="7">
        <v>0</v>
      </c>
      <c r="O59" s="7">
        <v>21.5</v>
      </c>
      <c r="P59" s="7">
        <v>31</v>
      </c>
      <c r="Q59" s="7">
        <v>46</v>
      </c>
      <c r="R59" s="7">
        <v>15.5</v>
      </c>
      <c r="S59" s="9">
        <v>41</v>
      </c>
      <c r="T59" s="10">
        <v>45.3</v>
      </c>
      <c r="U59" s="2">
        <v>9.5</v>
      </c>
      <c r="V59" s="6"/>
      <c r="W59" s="11">
        <f>SUM(E59:U59)</f>
        <v>433.90000000000003</v>
      </c>
      <c r="X59" s="11">
        <f>100*W59/$W$3</f>
        <v>84.41634241245136</v>
      </c>
      <c r="Y59" s="12"/>
      <c r="Z59" s="12"/>
      <c r="AA59" s="1">
        <v>46</v>
      </c>
      <c r="AB59" s="1">
        <v>49</v>
      </c>
      <c r="AC59" s="1">
        <v>45</v>
      </c>
      <c r="AD59" s="1">
        <v>50</v>
      </c>
      <c r="AE59" s="1">
        <v>34</v>
      </c>
      <c r="AF59" s="1">
        <v>43</v>
      </c>
      <c r="AG59" s="1">
        <v>45</v>
      </c>
      <c r="AH59" s="1">
        <v>50</v>
      </c>
      <c r="AI59" s="1">
        <v>50</v>
      </c>
      <c r="AJ59" s="13">
        <f>2*SUM(AA59:AI59)/9</f>
        <v>91.55555555555556</v>
      </c>
      <c r="AK59" s="14"/>
      <c r="AL59" s="15">
        <v>45</v>
      </c>
      <c r="AM59" s="16">
        <v>45</v>
      </c>
      <c r="AN59" s="17">
        <v>50</v>
      </c>
      <c r="AO59" s="15">
        <v>75</v>
      </c>
      <c r="AP59" s="16">
        <v>100</v>
      </c>
      <c r="AQ59" s="17">
        <v>89</v>
      </c>
      <c r="AR59" s="5">
        <v>55</v>
      </c>
      <c r="AS59" s="5">
        <v>82</v>
      </c>
      <c r="AU59" s="13">
        <f>2*(AL59+AM59+AN59)+AO59+AP59+AQ59+2*(AR59+AS59)</f>
        <v>818</v>
      </c>
      <c r="AV59" s="13">
        <f>100*AU59/$AU$3</f>
        <v>81.8</v>
      </c>
      <c r="AX59" s="54">
        <f>0.2*X59+0.3*AJ59+0.5*AV59</f>
        <v>85.24993514915693</v>
      </c>
      <c r="AY59" s="55" t="s">
        <v>4</v>
      </c>
      <c r="AZ59" s="6">
        <v>20</v>
      </c>
      <c r="BA59" s="13">
        <f>100*(AU59+AZ59)/$AU$3</f>
        <v>83.8</v>
      </c>
      <c r="BB59" s="58">
        <f>0.2*X59+0.3*AJ59+0.5*BA59</f>
        <v>86.24993514915693</v>
      </c>
    </row>
    <row r="60" spans="1:54" ht="12.75">
      <c r="A60" s="8" t="s">
        <v>44</v>
      </c>
      <c r="B60" s="8" t="s">
        <v>219</v>
      </c>
      <c r="C60" s="8">
        <v>9</v>
      </c>
      <c r="D60" s="7" t="s">
        <v>220</v>
      </c>
      <c r="E60" s="18">
        <v>32</v>
      </c>
      <c r="F60" s="6">
        <v>31</v>
      </c>
      <c r="G60" s="6">
        <v>7</v>
      </c>
      <c r="H60" s="6">
        <v>0</v>
      </c>
      <c r="I60" s="6">
        <v>24</v>
      </c>
      <c r="J60" s="7">
        <v>21</v>
      </c>
      <c r="K60" s="7">
        <v>26</v>
      </c>
      <c r="L60" s="7">
        <v>12.5</v>
      </c>
      <c r="M60" s="7">
        <v>10.5</v>
      </c>
      <c r="N60" s="7">
        <v>0</v>
      </c>
      <c r="O60" s="7">
        <v>15.5</v>
      </c>
      <c r="P60" s="7">
        <v>27.8</v>
      </c>
      <c r="Q60" s="7">
        <v>24.5</v>
      </c>
      <c r="R60" s="7">
        <v>13.4</v>
      </c>
      <c r="S60" s="9">
        <v>0</v>
      </c>
      <c r="T60" s="10">
        <v>0</v>
      </c>
      <c r="U60" s="2">
        <v>0</v>
      </c>
      <c r="V60" s="6"/>
      <c r="W60" s="11">
        <f>SUM(E60:U60)</f>
        <v>245.20000000000002</v>
      </c>
      <c r="X60" s="11">
        <f>100*W60/$W$3</f>
        <v>47.704280155642024</v>
      </c>
      <c r="Y60" s="12"/>
      <c r="Z60" s="12"/>
      <c r="AA60" s="1">
        <v>48</v>
      </c>
      <c r="AB60" s="1">
        <v>43</v>
      </c>
      <c r="AC60" s="1">
        <v>42</v>
      </c>
      <c r="AD60" s="1">
        <v>36</v>
      </c>
      <c r="AE60" s="1">
        <v>34</v>
      </c>
      <c r="AF60" s="1">
        <v>44</v>
      </c>
      <c r="AG60" s="1">
        <v>35</v>
      </c>
      <c r="AH60" s="1">
        <v>43</v>
      </c>
      <c r="AI60" s="1">
        <v>50</v>
      </c>
      <c r="AJ60" s="13">
        <f>2*SUM(AA60:AI60)/9</f>
        <v>83.33333333333333</v>
      </c>
      <c r="AK60" s="14"/>
      <c r="AL60" s="15">
        <v>40</v>
      </c>
      <c r="AM60" s="16">
        <v>30</v>
      </c>
      <c r="AN60" s="17">
        <v>43</v>
      </c>
      <c r="AO60" s="15">
        <v>53</v>
      </c>
      <c r="AP60" s="16">
        <v>80</v>
      </c>
      <c r="AQ60" s="17">
        <v>72</v>
      </c>
      <c r="AR60" s="5">
        <v>38</v>
      </c>
      <c r="AS60" s="5">
        <v>92</v>
      </c>
      <c r="AU60" s="13">
        <f>2*(AL60+AM60+AN60)+AO60+AP60+AQ60+2*(AR60+AS60)</f>
        <v>691</v>
      </c>
      <c r="AV60" s="13">
        <f>100*AU60/$AU$3</f>
        <v>69.1</v>
      </c>
      <c r="AX60" s="54">
        <f>0.2*X60+0.3*AJ60+0.5*AV60</f>
        <v>69.0908560311284</v>
      </c>
      <c r="AY60" s="55" t="s">
        <v>9</v>
      </c>
      <c r="AZ60" s="6"/>
      <c r="BA60" s="13">
        <f>100*(AU60+AZ60)/$AU$3</f>
        <v>69.1</v>
      </c>
      <c r="BB60" s="58">
        <f>0.2*X60+0.3*AJ60+0.5*BA60</f>
        <v>69.0908560311284</v>
      </c>
    </row>
    <row r="61" spans="1:54" ht="12.75">
      <c r="A61" s="8" t="s">
        <v>78</v>
      </c>
      <c r="B61" s="8" t="s">
        <v>144</v>
      </c>
      <c r="C61" s="8">
        <v>5</v>
      </c>
      <c r="D61" s="7" t="s">
        <v>145</v>
      </c>
      <c r="E61" s="6">
        <v>47</v>
      </c>
      <c r="F61" s="6">
        <v>31</v>
      </c>
      <c r="G61" s="6">
        <v>12</v>
      </c>
      <c r="H61" s="6">
        <v>33.5</v>
      </c>
      <c r="I61" s="6">
        <v>23.5</v>
      </c>
      <c r="J61" s="7">
        <v>21</v>
      </c>
      <c r="K61" s="7">
        <v>28.5</v>
      </c>
      <c r="L61" s="7">
        <v>21</v>
      </c>
      <c r="M61" s="7">
        <v>11</v>
      </c>
      <c r="N61" s="7">
        <v>30</v>
      </c>
      <c r="O61" s="7">
        <v>22</v>
      </c>
      <c r="P61" s="7">
        <v>31</v>
      </c>
      <c r="Q61" s="7">
        <v>46</v>
      </c>
      <c r="R61" s="7">
        <v>40</v>
      </c>
      <c r="S61" s="9">
        <v>41</v>
      </c>
      <c r="T61" s="10">
        <v>44</v>
      </c>
      <c r="U61" s="2">
        <v>17</v>
      </c>
      <c r="V61" s="6"/>
      <c r="W61" s="11">
        <f>SUM(E61:U61)</f>
        <v>499.5</v>
      </c>
      <c r="X61" s="11">
        <f>100*W61/$W$3</f>
        <v>97.17898832684826</v>
      </c>
      <c r="Y61" s="12"/>
      <c r="Z61" s="12"/>
      <c r="AA61" s="1">
        <v>46</v>
      </c>
      <c r="AB61" s="1">
        <v>43</v>
      </c>
      <c r="AC61" s="1">
        <v>40</v>
      </c>
      <c r="AD61" s="1">
        <v>50</v>
      </c>
      <c r="AE61" s="1">
        <v>30</v>
      </c>
      <c r="AF61" s="1">
        <v>44</v>
      </c>
      <c r="AG61" s="1">
        <v>49</v>
      </c>
      <c r="AH61" s="1">
        <v>50</v>
      </c>
      <c r="AI61" s="1">
        <v>47</v>
      </c>
      <c r="AJ61" s="13">
        <f>2*SUM(AA61:AI61)/9</f>
        <v>88.66666666666667</v>
      </c>
      <c r="AK61" s="14"/>
      <c r="AL61" s="15">
        <v>27</v>
      </c>
      <c r="AM61" s="16">
        <v>28.5</v>
      </c>
      <c r="AN61" s="17">
        <v>49</v>
      </c>
      <c r="AO61" s="15">
        <v>67</v>
      </c>
      <c r="AP61" s="16">
        <v>65</v>
      </c>
      <c r="AQ61" s="17">
        <v>61</v>
      </c>
      <c r="AR61" s="5">
        <v>40</v>
      </c>
      <c r="AS61" s="5">
        <v>60</v>
      </c>
      <c r="AU61" s="13">
        <f>2*(AL61+AM61+AN61)+AO61+AP61+AQ61+2*(AR61+AS61)</f>
        <v>602</v>
      </c>
      <c r="AV61" s="13">
        <f>100*AU61/$AU$3</f>
        <v>60.2</v>
      </c>
      <c r="AX61" s="54">
        <f>0.2*X61+0.3*AJ61+0.5*AV61</f>
        <v>76.13579766536967</v>
      </c>
      <c r="AY61" s="55" t="s">
        <v>7</v>
      </c>
      <c r="AZ61" s="6"/>
      <c r="BA61" s="13">
        <f>100*(AU61+AZ61)/$AU$3</f>
        <v>60.2</v>
      </c>
      <c r="BB61" s="58">
        <f>0.2*X61+0.3*AJ61+0.5*BA61</f>
        <v>76.13579766536967</v>
      </c>
    </row>
    <row r="62" spans="1:54" ht="12.75">
      <c r="A62" s="8" t="s">
        <v>28</v>
      </c>
      <c r="B62" s="8" t="s">
        <v>295</v>
      </c>
      <c r="C62" s="8">
        <v>9</v>
      </c>
      <c r="D62" s="7" t="s">
        <v>296</v>
      </c>
      <c r="E62" s="18">
        <v>37</v>
      </c>
      <c r="F62" s="6">
        <v>27</v>
      </c>
      <c r="G62" s="6">
        <v>12</v>
      </c>
      <c r="H62" s="6">
        <v>20.1</v>
      </c>
      <c r="I62" s="6">
        <v>17.2</v>
      </c>
      <c r="J62" s="7">
        <v>18.3</v>
      </c>
      <c r="K62" s="7">
        <v>28.5</v>
      </c>
      <c r="L62" s="7">
        <v>19.9</v>
      </c>
      <c r="M62" s="7">
        <v>10.3</v>
      </c>
      <c r="N62" s="7">
        <v>15.3</v>
      </c>
      <c r="O62" s="7">
        <v>19</v>
      </c>
      <c r="P62" s="7">
        <v>25</v>
      </c>
      <c r="Q62" s="7">
        <v>32.1</v>
      </c>
      <c r="R62" s="7">
        <v>31.8</v>
      </c>
      <c r="S62" s="9">
        <v>38.1</v>
      </c>
      <c r="T62" s="10">
        <v>37.8</v>
      </c>
      <c r="U62" s="2">
        <v>13.8</v>
      </c>
      <c r="V62" s="6"/>
      <c r="W62" s="11">
        <f>SUM(E62:U62)</f>
        <v>403.2000000000001</v>
      </c>
      <c r="X62" s="11">
        <f>100*W62/$W$3</f>
        <v>78.44357976653698</v>
      </c>
      <c r="Y62" s="12"/>
      <c r="Z62" s="12"/>
      <c r="AA62" s="1">
        <v>47</v>
      </c>
      <c r="AB62" s="1">
        <v>46</v>
      </c>
      <c r="AC62" s="1">
        <v>26</v>
      </c>
      <c r="AD62" s="1">
        <v>42</v>
      </c>
      <c r="AE62" s="1">
        <v>28</v>
      </c>
      <c r="AF62" s="1">
        <v>41</v>
      </c>
      <c r="AG62" s="1">
        <v>32</v>
      </c>
      <c r="AH62" s="1">
        <v>41</v>
      </c>
      <c r="AI62" s="1">
        <v>40</v>
      </c>
      <c r="AJ62" s="13">
        <f>2*SUM(AA62:AI62)/9</f>
        <v>76.22222222222223</v>
      </c>
      <c r="AK62" s="14"/>
      <c r="AL62" s="15">
        <v>45</v>
      </c>
      <c r="AM62" s="16">
        <v>15</v>
      </c>
      <c r="AN62" s="17">
        <v>50</v>
      </c>
      <c r="AO62" s="15">
        <v>49</v>
      </c>
      <c r="AP62" s="16">
        <v>46</v>
      </c>
      <c r="AQ62" s="17">
        <v>79</v>
      </c>
      <c r="AR62" s="5">
        <v>43</v>
      </c>
      <c r="AS62" s="5">
        <v>74</v>
      </c>
      <c r="AU62" s="13">
        <f>2*(AL62+AM62+AN62)+AO62+AP62+AQ62+2*(AR62+AS62)</f>
        <v>628</v>
      </c>
      <c r="AV62" s="13">
        <f>100*AU62/$AU$3</f>
        <v>62.8</v>
      </c>
      <c r="AX62" s="54">
        <f>0.2*X62+0.3*AJ62+0.5*AV62</f>
        <v>69.95538261997407</v>
      </c>
      <c r="AY62" s="55" t="s">
        <v>9</v>
      </c>
      <c r="AZ62" s="6">
        <v>5</v>
      </c>
      <c r="BA62" s="13">
        <f>100*(AU62+AZ62)/$AU$3</f>
        <v>63.3</v>
      </c>
      <c r="BB62" s="58">
        <f>0.2*X62+0.3*AJ62+0.5*BA62</f>
        <v>70.20538261997407</v>
      </c>
    </row>
    <row r="63" spans="1:54" ht="12.75">
      <c r="A63" s="8" t="s">
        <v>49</v>
      </c>
      <c r="B63" s="8" t="s">
        <v>227</v>
      </c>
      <c r="C63" s="8">
        <v>9</v>
      </c>
      <c r="D63" s="7" t="s">
        <v>228</v>
      </c>
      <c r="E63" s="20">
        <v>4</v>
      </c>
      <c r="F63" s="6">
        <v>23</v>
      </c>
      <c r="G63" s="6">
        <v>0</v>
      </c>
      <c r="H63" s="6">
        <v>0</v>
      </c>
      <c r="I63" s="6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16</v>
      </c>
      <c r="P63" s="7">
        <v>0</v>
      </c>
      <c r="Q63" s="7">
        <v>0</v>
      </c>
      <c r="R63" s="7">
        <v>0</v>
      </c>
      <c r="S63" s="9">
        <v>0</v>
      </c>
      <c r="T63" s="10">
        <v>0</v>
      </c>
      <c r="U63" s="2">
        <v>0</v>
      </c>
      <c r="V63" s="6"/>
      <c r="W63" s="11">
        <f>SUM(E63:U63)</f>
        <v>43</v>
      </c>
      <c r="X63" s="11">
        <f>100*W63/$W$3</f>
        <v>8.365758754863814</v>
      </c>
      <c r="Y63" s="12"/>
      <c r="Z63" s="12"/>
      <c r="AA63" s="1">
        <v>41</v>
      </c>
      <c r="AB63" s="1">
        <v>45</v>
      </c>
      <c r="AC63" s="1">
        <v>32</v>
      </c>
      <c r="AD63" s="1">
        <v>33</v>
      </c>
      <c r="AE63" s="1">
        <v>21</v>
      </c>
      <c r="AF63" s="1">
        <v>47</v>
      </c>
      <c r="AG63" s="1">
        <v>37</v>
      </c>
      <c r="AH63" s="1">
        <v>46</v>
      </c>
      <c r="AI63" s="1">
        <v>40</v>
      </c>
      <c r="AJ63" s="13">
        <f>2*SUM(AA63:AI63)/9</f>
        <v>76</v>
      </c>
      <c r="AK63" s="14"/>
      <c r="AL63" s="15">
        <v>35</v>
      </c>
      <c r="AM63" s="16">
        <v>0</v>
      </c>
      <c r="AN63" s="17">
        <v>50</v>
      </c>
      <c r="AO63" s="15">
        <v>49</v>
      </c>
      <c r="AP63" s="16">
        <v>80</v>
      </c>
      <c r="AQ63" s="17">
        <v>44</v>
      </c>
      <c r="AR63" s="5">
        <v>14</v>
      </c>
      <c r="AS63" s="5">
        <v>17</v>
      </c>
      <c r="AU63" s="13">
        <f>2*(AL63+AM63+AN63)+AO63+AP63+AQ63+2*(AR63+AS63)</f>
        <v>405</v>
      </c>
      <c r="AV63" s="13">
        <f>100*AU63/$AU$3</f>
        <v>40.5</v>
      </c>
      <c r="AX63" s="54">
        <f>0.2*X63+0.3*AJ63+0.5*AV63</f>
        <v>44.72315175097276</v>
      </c>
      <c r="AY63" s="55" t="s">
        <v>13</v>
      </c>
      <c r="AZ63" s="6"/>
      <c r="BA63" s="13">
        <f>100*(AU63+AZ63)/$AU$3</f>
        <v>40.5</v>
      </c>
      <c r="BB63" s="58">
        <f>0.2*X63+0.3*AJ63+0.5*BA63</f>
        <v>44.72315175097276</v>
      </c>
    </row>
    <row r="64" spans="1:54" ht="12.75">
      <c r="A64" s="8" t="s">
        <v>29</v>
      </c>
      <c r="B64" s="8" t="s">
        <v>297</v>
      </c>
      <c r="C64" s="8">
        <v>9</v>
      </c>
      <c r="D64" s="7" t="s">
        <v>298</v>
      </c>
      <c r="E64" s="19">
        <v>22</v>
      </c>
      <c r="F64" s="6">
        <v>31</v>
      </c>
      <c r="G64" s="6">
        <v>12</v>
      </c>
      <c r="H64" s="6">
        <v>34</v>
      </c>
      <c r="I64" s="6">
        <v>24</v>
      </c>
      <c r="J64" s="7">
        <v>20</v>
      </c>
      <c r="K64" s="7">
        <v>29.3</v>
      </c>
      <c r="L64" s="7">
        <v>21</v>
      </c>
      <c r="M64" s="7">
        <v>11</v>
      </c>
      <c r="N64" s="7">
        <v>30</v>
      </c>
      <c r="O64" s="7">
        <v>22</v>
      </c>
      <c r="P64" s="7">
        <v>31</v>
      </c>
      <c r="Q64" s="7">
        <v>40.2</v>
      </c>
      <c r="R64" s="7">
        <v>7.5</v>
      </c>
      <c r="S64" s="9">
        <v>41</v>
      </c>
      <c r="T64" s="10">
        <v>46</v>
      </c>
      <c r="U64" s="2">
        <v>0</v>
      </c>
      <c r="V64" s="6"/>
      <c r="W64" s="11">
        <f>SUM(E64:U64)</f>
        <v>422</v>
      </c>
      <c r="X64" s="11">
        <f>100*W64/$W$3</f>
        <v>82.1011673151751</v>
      </c>
      <c r="Y64" s="12"/>
      <c r="Z64" s="12"/>
      <c r="AA64" s="1">
        <v>41</v>
      </c>
      <c r="AB64" s="1">
        <v>42</v>
      </c>
      <c r="AC64" s="1">
        <v>48</v>
      </c>
      <c r="AD64" s="1">
        <v>33</v>
      </c>
      <c r="AE64" s="1">
        <v>35</v>
      </c>
      <c r="AF64" s="1">
        <v>44</v>
      </c>
      <c r="AG64" s="1">
        <v>39</v>
      </c>
      <c r="AH64" s="1">
        <v>49</v>
      </c>
      <c r="AI64" s="1">
        <v>0</v>
      </c>
      <c r="AJ64" s="13">
        <f>2*SUM(AA64:AI64)/9</f>
        <v>73.55555555555556</v>
      </c>
      <c r="AK64" s="14"/>
      <c r="AL64" s="15">
        <v>48</v>
      </c>
      <c r="AM64" s="16">
        <v>45</v>
      </c>
      <c r="AN64" s="17">
        <v>45</v>
      </c>
      <c r="AO64" s="15">
        <v>62</v>
      </c>
      <c r="AP64" s="16">
        <v>72</v>
      </c>
      <c r="AQ64" s="17">
        <v>64</v>
      </c>
      <c r="AR64" s="5">
        <v>37</v>
      </c>
      <c r="AS64" s="5">
        <v>44</v>
      </c>
      <c r="AU64" s="13">
        <f>2*(AL64+AM64+AN64)+AO64+AP64+AQ64+2*(AR64+AS64)</f>
        <v>636</v>
      </c>
      <c r="AV64" s="13">
        <f>100*AU64/$AU$3</f>
        <v>63.6</v>
      </c>
      <c r="AX64" s="54">
        <f>0.2*X64+0.3*AJ64+0.5*AV64</f>
        <v>70.28690012970169</v>
      </c>
      <c r="AY64" s="55" t="s">
        <v>9</v>
      </c>
      <c r="AZ64" s="6"/>
      <c r="BA64" s="13">
        <f>100*(AU64+AZ64)/$AU$3</f>
        <v>63.6</v>
      </c>
      <c r="BB64" s="58">
        <f>0.2*X64+0.3*AJ64+0.5*BA64</f>
        <v>70.28690012970169</v>
      </c>
    </row>
    <row r="65" spans="1:217" s="48" customFormat="1" ht="12.75">
      <c r="A65" s="8" t="s">
        <v>83</v>
      </c>
      <c r="B65" s="8" t="s">
        <v>152</v>
      </c>
      <c r="C65" s="8">
        <v>6</v>
      </c>
      <c r="D65" s="7" t="s">
        <v>153</v>
      </c>
      <c r="E65" s="6">
        <v>47</v>
      </c>
      <c r="F65" s="6">
        <v>28</v>
      </c>
      <c r="G65" s="6">
        <v>12</v>
      </c>
      <c r="H65" s="6">
        <v>31.8</v>
      </c>
      <c r="I65" s="6">
        <v>21.5</v>
      </c>
      <c r="J65" s="7">
        <v>20.3</v>
      </c>
      <c r="K65" s="7">
        <v>28.2</v>
      </c>
      <c r="L65" s="7">
        <v>20.4</v>
      </c>
      <c r="M65" s="7">
        <v>11</v>
      </c>
      <c r="N65" s="7">
        <v>11.6</v>
      </c>
      <c r="O65" s="7">
        <v>19</v>
      </c>
      <c r="P65" s="7">
        <v>28.6</v>
      </c>
      <c r="Q65" s="7">
        <v>45.4</v>
      </c>
      <c r="R65" s="7">
        <v>37</v>
      </c>
      <c r="S65" s="9">
        <v>35.8</v>
      </c>
      <c r="T65" s="10">
        <v>44.3</v>
      </c>
      <c r="U65" s="2">
        <v>16.4</v>
      </c>
      <c r="V65" s="6"/>
      <c r="W65" s="11">
        <f>SUM(E65:U65)</f>
        <v>458.3</v>
      </c>
      <c r="X65" s="11">
        <f>100*W65/$W$3</f>
        <v>89.16342412451363</v>
      </c>
      <c r="Y65" s="12"/>
      <c r="Z65" s="12"/>
      <c r="AA65" s="1">
        <v>47</v>
      </c>
      <c r="AB65" s="1">
        <v>43</v>
      </c>
      <c r="AC65" s="1">
        <v>50</v>
      </c>
      <c r="AD65" s="1">
        <v>50</v>
      </c>
      <c r="AE65" s="1">
        <v>37</v>
      </c>
      <c r="AF65" s="1">
        <v>44</v>
      </c>
      <c r="AG65" s="1">
        <v>49</v>
      </c>
      <c r="AH65" s="1">
        <v>0</v>
      </c>
      <c r="AI65" s="1">
        <v>44</v>
      </c>
      <c r="AJ65" s="13">
        <f>2*SUM(AA65:AI65)/9</f>
        <v>80.88888888888889</v>
      </c>
      <c r="AK65" s="14"/>
      <c r="AL65" s="15">
        <v>43</v>
      </c>
      <c r="AM65" s="16">
        <v>35</v>
      </c>
      <c r="AN65" s="17">
        <v>50</v>
      </c>
      <c r="AO65" s="15">
        <v>68</v>
      </c>
      <c r="AP65" s="16">
        <v>78</v>
      </c>
      <c r="AQ65" s="17">
        <v>94</v>
      </c>
      <c r="AR65" s="5">
        <v>57</v>
      </c>
      <c r="AS65" s="5">
        <v>90</v>
      </c>
      <c r="AT65" s="7"/>
      <c r="AU65" s="13">
        <f>2*(AL65+AM65+AN65)+AO65+AP65+AQ65+2*(AR65+AS65)</f>
        <v>790</v>
      </c>
      <c r="AV65" s="13">
        <f>100*AU65/$AU$3</f>
        <v>79</v>
      </c>
      <c r="AW65" s="7"/>
      <c r="AX65" s="54">
        <f>0.2*X65+0.3*AJ65+0.5*AV65</f>
        <v>81.5993514915694</v>
      </c>
      <c r="AY65" s="55" t="s">
        <v>5</v>
      </c>
      <c r="AZ65" s="6">
        <v>5</v>
      </c>
      <c r="BA65" s="13">
        <f>100*(AU65+AZ65)/$AU$3</f>
        <v>79.5</v>
      </c>
      <c r="BB65" s="58">
        <f>0.2*X65+0.3*AJ65+0.5*BA65</f>
        <v>81.8493514915694</v>
      </c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</row>
    <row r="66" spans="1:54" ht="12.75">
      <c r="A66" s="8" t="s">
        <v>88</v>
      </c>
      <c r="B66" s="8" t="s">
        <v>158</v>
      </c>
      <c r="C66" s="8">
        <v>5</v>
      </c>
      <c r="D66" s="7" t="s">
        <v>159</v>
      </c>
      <c r="E66" s="18">
        <v>30</v>
      </c>
      <c r="F66" s="6">
        <v>14</v>
      </c>
      <c r="G66" s="6">
        <v>2.9</v>
      </c>
      <c r="H66" s="6">
        <v>18</v>
      </c>
      <c r="I66" s="6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9">
        <v>0</v>
      </c>
      <c r="T66" s="10">
        <v>0</v>
      </c>
      <c r="U66" s="2">
        <v>0</v>
      </c>
      <c r="V66" s="6"/>
      <c r="W66" s="11">
        <f>SUM(E66:U66)</f>
        <v>64.9</v>
      </c>
      <c r="X66" s="11">
        <f>100*W66/$W$3</f>
        <v>12.626459143968873</v>
      </c>
      <c r="Y66" s="12"/>
      <c r="Z66" s="12"/>
      <c r="AA66" s="1">
        <v>32</v>
      </c>
      <c r="AB66" s="1">
        <v>27</v>
      </c>
      <c r="AC66" s="1">
        <v>48</v>
      </c>
      <c r="AD66" s="1">
        <v>46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3">
        <f>2*SUM(AA66:AI66)/9</f>
        <v>34</v>
      </c>
      <c r="AK66" s="14"/>
      <c r="AL66" s="15">
        <v>0</v>
      </c>
      <c r="AM66" s="16">
        <v>0</v>
      </c>
      <c r="AN66" s="17">
        <v>0</v>
      </c>
      <c r="AO66" s="15">
        <v>0</v>
      </c>
      <c r="AP66" s="16">
        <v>0</v>
      </c>
      <c r="AQ66" s="17">
        <v>0</v>
      </c>
      <c r="AR66" s="5"/>
      <c r="AS66" s="5"/>
      <c r="AU66" s="13">
        <f>2*(AL66+AM66+AN66)+AO66+AP66+AQ66+2*(AR66+AS66)</f>
        <v>0</v>
      </c>
      <c r="AV66" s="13">
        <f>100*AU66/$AU$3</f>
        <v>0</v>
      </c>
      <c r="AX66" s="54">
        <f>0.2*X66+0.3*AJ66+0.5*AV66</f>
        <v>12.725291828793774</v>
      </c>
      <c r="AY66" s="55" t="s">
        <v>19</v>
      </c>
      <c r="AZ66" s="6"/>
      <c r="BA66" s="13">
        <f>100*(AU66+AZ66)/$AU$3</f>
        <v>0</v>
      </c>
      <c r="BB66" s="58">
        <f>0.2*X66+0.3*AJ66+0.5*BA66</f>
        <v>12.725291828793774</v>
      </c>
    </row>
    <row r="67" spans="1:54" ht="12.75">
      <c r="A67" s="8" t="s">
        <v>39</v>
      </c>
      <c r="B67" s="8" t="s">
        <v>209</v>
      </c>
      <c r="C67" s="8">
        <v>6</v>
      </c>
      <c r="D67" s="7" t="s">
        <v>210</v>
      </c>
      <c r="E67" s="6">
        <v>44</v>
      </c>
      <c r="F67" s="6">
        <v>31</v>
      </c>
      <c r="G67" s="6">
        <v>12</v>
      </c>
      <c r="H67" s="6">
        <v>32.3</v>
      </c>
      <c r="I67" s="6">
        <v>23</v>
      </c>
      <c r="J67" s="7">
        <v>19.1</v>
      </c>
      <c r="K67" s="7">
        <v>17.9</v>
      </c>
      <c r="L67" s="7">
        <v>18.5</v>
      </c>
      <c r="M67" s="7">
        <v>11</v>
      </c>
      <c r="N67" s="7">
        <v>23.8</v>
      </c>
      <c r="O67" s="7">
        <v>22</v>
      </c>
      <c r="P67" s="7">
        <v>31</v>
      </c>
      <c r="Q67" s="7">
        <v>46</v>
      </c>
      <c r="R67" s="7">
        <v>35</v>
      </c>
      <c r="S67" s="9">
        <v>37.3</v>
      </c>
      <c r="T67" s="10">
        <v>45.3</v>
      </c>
      <c r="U67" s="2">
        <v>17</v>
      </c>
      <c r="V67" s="6"/>
      <c r="W67" s="11">
        <f>SUM(E67:U67)</f>
        <v>466.20000000000005</v>
      </c>
      <c r="X67" s="11">
        <f>100*W67/$W$3</f>
        <v>90.70038910505838</v>
      </c>
      <c r="Y67" s="12"/>
      <c r="Z67" s="12"/>
      <c r="AA67" s="1">
        <v>49</v>
      </c>
      <c r="AB67" s="1">
        <v>47</v>
      </c>
      <c r="AC67" s="1">
        <v>42</v>
      </c>
      <c r="AD67" s="1">
        <v>50</v>
      </c>
      <c r="AE67" s="1">
        <v>34</v>
      </c>
      <c r="AF67" s="1">
        <v>44</v>
      </c>
      <c r="AG67" s="1">
        <v>46</v>
      </c>
      <c r="AH67" s="1">
        <v>50</v>
      </c>
      <c r="AI67" s="1">
        <v>38</v>
      </c>
      <c r="AJ67" s="13">
        <f>2*SUM(AA67:AI67)/9</f>
        <v>88.88888888888889</v>
      </c>
      <c r="AK67" s="14"/>
      <c r="AL67" s="15">
        <v>38</v>
      </c>
      <c r="AM67" s="16">
        <v>21</v>
      </c>
      <c r="AN67" s="17">
        <v>50</v>
      </c>
      <c r="AO67" s="15">
        <v>68</v>
      </c>
      <c r="AP67" s="16">
        <v>82</v>
      </c>
      <c r="AQ67" s="17">
        <v>82</v>
      </c>
      <c r="AR67" s="5">
        <v>51</v>
      </c>
      <c r="AS67" s="5">
        <v>75</v>
      </c>
      <c r="AU67" s="13">
        <f>2*(AL67+AM67+AN67)+AO67+AP67+AQ67+2*(AR67+AS67)</f>
        <v>702</v>
      </c>
      <c r="AV67" s="13">
        <f>100*AU67/$AU$3</f>
        <v>70.2</v>
      </c>
      <c r="AX67" s="54">
        <f>0.2*X67+0.3*AJ67+0.5*AV67</f>
        <v>79.90674448767834</v>
      </c>
      <c r="AY67" s="55" t="s">
        <v>5</v>
      </c>
      <c r="AZ67" s="6"/>
      <c r="BA67" s="13">
        <f>100*(AU67+AZ67)/$AU$3</f>
        <v>70.2</v>
      </c>
      <c r="BB67" s="58">
        <f>0.2*X67+0.3*AJ67+0.5*BA67</f>
        <v>79.90674448767834</v>
      </c>
    </row>
    <row r="68" spans="1:54" ht="12.75">
      <c r="A68" s="8" t="s">
        <v>61</v>
      </c>
      <c r="B68" s="8" t="s">
        <v>181</v>
      </c>
      <c r="C68" s="8">
        <v>9</v>
      </c>
      <c r="D68" s="7" t="s">
        <v>182</v>
      </c>
      <c r="E68" s="6">
        <v>41</v>
      </c>
      <c r="F68" s="6">
        <v>30</v>
      </c>
      <c r="G68" s="6">
        <v>12</v>
      </c>
      <c r="H68" s="6">
        <v>17.9</v>
      </c>
      <c r="I68" s="6">
        <v>23.5</v>
      </c>
      <c r="J68" s="7">
        <v>21</v>
      </c>
      <c r="K68" s="7">
        <v>27.3</v>
      </c>
      <c r="L68" s="7">
        <v>21</v>
      </c>
      <c r="M68" s="7">
        <v>11</v>
      </c>
      <c r="N68" s="7">
        <v>30</v>
      </c>
      <c r="O68" s="7">
        <v>22</v>
      </c>
      <c r="P68" s="7">
        <v>31</v>
      </c>
      <c r="Q68" s="7">
        <v>46</v>
      </c>
      <c r="R68" s="7">
        <v>40</v>
      </c>
      <c r="S68" s="9">
        <v>41</v>
      </c>
      <c r="T68" s="10">
        <v>46</v>
      </c>
      <c r="U68" s="2">
        <v>17</v>
      </c>
      <c r="V68" s="6"/>
      <c r="W68" s="11">
        <f>SUM(E68:U68)</f>
        <v>477.70000000000005</v>
      </c>
      <c r="X68" s="11">
        <f>100*W68/$W$3</f>
        <v>92.9377431906615</v>
      </c>
      <c r="Y68" s="12"/>
      <c r="Z68" s="12"/>
      <c r="AA68" s="1">
        <v>44</v>
      </c>
      <c r="AB68" s="1">
        <v>48</v>
      </c>
      <c r="AC68" s="1">
        <v>50</v>
      </c>
      <c r="AD68" s="1">
        <v>48</v>
      </c>
      <c r="AE68" s="1">
        <v>48</v>
      </c>
      <c r="AF68" s="1">
        <v>37</v>
      </c>
      <c r="AG68" s="1">
        <v>50</v>
      </c>
      <c r="AH68" s="1">
        <v>0</v>
      </c>
      <c r="AI68" s="1">
        <v>0</v>
      </c>
      <c r="AJ68" s="13">
        <f>2*SUM(AA68:AI68)/9</f>
        <v>72.22222222222223</v>
      </c>
      <c r="AK68" s="14"/>
      <c r="AL68" s="15">
        <v>26</v>
      </c>
      <c r="AM68" s="16">
        <v>31</v>
      </c>
      <c r="AN68" s="17">
        <v>41</v>
      </c>
      <c r="AO68" s="15">
        <v>44</v>
      </c>
      <c r="AP68" s="16">
        <v>63</v>
      </c>
      <c r="AQ68" s="17">
        <v>86</v>
      </c>
      <c r="AR68" s="5">
        <v>68</v>
      </c>
      <c r="AS68" s="5">
        <v>51</v>
      </c>
      <c r="AU68" s="13">
        <f>2*(AL68+AM68+AN68)+AO68+AP68+AQ68+2*(AR68+AS68)</f>
        <v>627</v>
      </c>
      <c r="AV68" s="13">
        <f>100*AU68/$AU$3</f>
        <v>62.7</v>
      </c>
      <c r="AX68" s="54">
        <f>0.2*X68+0.3*AJ68+0.5*AV68</f>
        <v>71.60421530479897</v>
      </c>
      <c r="AY68" s="55" t="s">
        <v>9</v>
      </c>
      <c r="AZ68" s="6">
        <v>10</v>
      </c>
      <c r="BA68" s="13">
        <f>100*(AU68+AZ68)/$AU$3</f>
        <v>63.7</v>
      </c>
      <c r="BB68" s="58">
        <f>0.2*X68+0.3*AJ68+0.5*BA68</f>
        <v>72.10421530479897</v>
      </c>
    </row>
    <row r="69" spans="1:54" ht="12.75">
      <c r="A69" s="8" t="s">
        <v>71</v>
      </c>
      <c r="B69" s="8" t="s">
        <v>130</v>
      </c>
      <c r="C69" s="8">
        <v>5</v>
      </c>
      <c r="D69" s="7" t="s">
        <v>131</v>
      </c>
      <c r="E69" s="6">
        <v>39</v>
      </c>
      <c r="F69" s="6">
        <v>26</v>
      </c>
      <c r="G69" s="6">
        <v>0</v>
      </c>
      <c r="H69" s="6">
        <v>15</v>
      </c>
      <c r="I69" s="6">
        <v>22.6</v>
      </c>
      <c r="J69" s="7">
        <v>5.3</v>
      </c>
      <c r="K69" s="7">
        <v>7.5</v>
      </c>
      <c r="L69" s="7">
        <v>0</v>
      </c>
      <c r="M69" s="7">
        <v>0</v>
      </c>
      <c r="N69" s="7">
        <v>6</v>
      </c>
      <c r="O69" s="7">
        <v>13</v>
      </c>
      <c r="P69" s="7">
        <v>28.5</v>
      </c>
      <c r="Q69" s="7">
        <v>36.1</v>
      </c>
      <c r="R69" s="7">
        <v>22.7</v>
      </c>
      <c r="S69" s="9">
        <v>25.6</v>
      </c>
      <c r="T69" s="10">
        <v>17.2</v>
      </c>
      <c r="U69" s="2">
        <v>10.4</v>
      </c>
      <c r="V69" s="6"/>
      <c r="W69" s="11">
        <f>SUM(E69:U69)</f>
        <v>274.8999999999999</v>
      </c>
      <c r="X69" s="11">
        <f>100*W69/$W$3</f>
        <v>53.482490272373525</v>
      </c>
      <c r="Y69" s="12"/>
      <c r="Z69" s="12"/>
      <c r="AA69" s="1">
        <v>20</v>
      </c>
      <c r="AB69" s="1">
        <v>26</v>
      </c>
      <c r="AC69" s="1">
        <v>0</v>
      </c>
      <c r="AD69" s="1">
        <v>30</v>
      </c>
      <c r="AE69" s="1">
        <v>40</v>
      </c>
      <c r="AF69" s="1">
        <v>44</v>
      </c>
      <c r="AG69" s="1">
        <v>29</v>
      </c>
      <c r="AH69" s="1">
        <v>48</v>
      </c>
      <c r="AI69" s="1">
        <v>47</v>
      </c>
      <c r="AJ69" s="13">
        <f>2*SUM(AA69:AI69)/9</f>
        <v>63.111111111111114</v>
      </c>
      <c r="AK69" s="14"/>
      <c r="AL69" s="15">
        <v>24</v>
      </c>
      <c r="AM69" s="16">
        <v>9</v>
      </c>
      <c r="AN69" s="17">
        <v>46</v>
      </c>
      <c r="AO69" s="15">
        <v>58</v>
      </c>
      <c r="AP69" s="16">
        <v>59</v>
      </c>
      <c r="AQ69" s="17">
        <v>74</v>
      </c>
      <c r="AR69" s="5">
        <v>37</v>
      </c>
      <c r="AS69" s="5">
        <v>29</v>
      </c>
      <c r="AU69" s="13">
        <f>2*(AL69+AM69+AN69)+AO69+AP69+AQ69+2*(AR69+AS69)</f>
        <v>481</v>
      </c>
      <c r="AV69" s="13">
        <f>100*AU69/$AU$3</f>
        <v>48.1</v>
      </c>
      <c r="AX69" s="54">
        <f>0.2*X69+0.3*AJ69+0.5*AV69</f>
        <v>53.679831387808036</v>
      </c>
      <c r="AY69" s="55" t="s">
        <v>12</v>
      </c>
      <c r="AZ69" s="6"/>
      <c r="BA69" s="13">
        <f>100*(AU69+AZ69)/$AU$3</f>
        <v>48.1</v>
      </c>
      <c r="BB69" s="58">
        <f>0.2*X69+0.3*AJ69+0.5*BA69</f>
        <v>53.679831387808036</v>
      </c>
    </row>
    <row r="70" spans="1:217" s="48" customFormat="1" ht="12">
      <c r="A70" s="8" t="s">
        <v>32</v>
      </c>
      <c r="B70" s="8" t="s">
        <v>301</v>
      </c>
      <c r="C70" s="8">
        <v>5</v>
      </c>
      <c r="D70" s="7" t="s">
        <v>302</v>
      </c>
      <c r="E70" s="6">
        <v>39</v>
      </c>
      <c r="F70" s="6">
        <v>23</v>
      </c>
      <c r="G70" s="6">
        <v>7</v>
      </c>
      <c r="H70" s="6">
        <v>22.8</v>
      </c>
      <c r="I70" s="6">
        <v>19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9">
        <v>0</v>
      </c>
      <c r="T70" s="10">
        <v>0</v>
      </c>
      <c r="U70" s="2">
        <v>0</v>
      </c>
      <c r="V70" s="6"/>
      <c r="W70" s="11">
        <f>SUM(E70:U70)</f>
        <v>110.8</v>
      </c>
      <c r="X70" s="11">
        <f>100*W70/$W$3</f>
        <v>21.556420233463037</v>
      </c>
      <c r="Y70" s="12"/>
      <c r="Z70" s="12"/>
      <c r="AA70" s="1">
        <v>42</v>
      </c>
      <c r="AB70" s="1">
        <v>40</v>
      </c>
      <c r="AC70" s="1">
        <v>48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3">
        <f>2*SUM(AA70:AI70)/9</f>
        <v>28.88888888888889</v>
      </c>
      <c r="AK70" s="14"/>
      <c r="AL70" s="15">
        <v>13</v>
      </c>
      <c r="AM70" s="16">
        <v>0</v>
      </c>
      <c r="AN70" s="17">
        <v>0</v>
      </c>
      <c r="AO70" s="15">
        <v>41</v>
      </c>
      <c r="AP70" s="16">
        <v>0</v>
      </c>
      <c r="AQ70" s="17">
        <v>0</v>
      </c>
      <c r="AR70" s="5"/>
      <c r="AS70" s="5"/>
      <c r="AT70" s="7"/>
      <c r="AU70" s="13">
        <f>2*(AL70+AM70+AN70)+AO70+AP70+AQ70+2*(AR70+AS70)</f>
        <v>67</v>
      </c>
      <c r="AV70" s="13">
        <f>100*AU70/$AU$3</f>
        <v>6.7</v>
      </c>
      <c r="AW70" s="7"/>
      <c r="AX70" s="54">
        <f>0.2*X70+0.3*AJ70+0.5*AV70</f>
        <v>16.327950713359275</v>
      </c>
      <c r="AY70" s="55" t="s">
        <v>19</v>
      </c>
      <c r="AZ70" s="6"/>
      <c r="BA70" s="13">
        <f>100*(AU70+AZ70)/$AU$3</f>
        <v>6.7</v>
      </c>
      <c r="BB70" s="58">
        <f>0.2*X70+0.3*AJ70+0.5*BA70</f>
        <v>16.327950713359275</v>
      </c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</row>
    <row r="71" spans="1:217" s="48" customFormat="1" ht="12.75">
      <c r="A71" s="8" t="s">
        <v>64</v>
      </c>
      <c r="B71" s="8" t="s">
        <v>187</v>
      </c>
      <c r="C71" s="8">
        <v>6</v>
      </c>
      <c r="D71" s="7" t="s">
        <v>188</v>
      </c>
      <c r="E71" s="6">
        <v>39</v>
      </c>
      <c r="F71" s="6">
        <v>25</v>
      </c>
      <c r="G71" s="6">
        <v>7</v>
      </c>
      <c r="H71" s="6">
        <v>12.3</v>
      </c>
      <c r="I71" s="6">
        <v>0</v>
      </c>
      <c r="J71" s="7">
        <v>0</v>
      </c>
      <c r="K71" s="7">
        <v>0</v>
      </c>
      <c r="L71" s="7">
        <v>5.9</v>
      </c>
      <c r="M71" s="7">
        <v>2.3</v>
      </c>
      <c r="N71" s="7">
        <v>0</v>
      </c>
      <c r="O71" s="7">
        <v>0</v>
      </c>
      <c r="P71" s="7">
        <v>12</v>
      </c>
      <c r="Q71" s="7">
        <v>0</v>
      </c>
      <c r="R71" s="7">
        <v>0</v>
      </c>
      <c r="S71" s="9">
        <v>0</v>
      </c>
      <c r="T71" s="10">
        <v>0</v>
      </c>
      <c r="U71" s="2">
        <v>0</v>
      </c>
      <c r="V71" s="6"/>
      <c r="W71" s="11">
        <f>SUM(E71:U71)</f>
        <v>103.5</v>
      </c>
      <c r="X71" s="11">
        <f>100*W71/$W$3</f>
        <v>20.136186770428015</v>
      </c>
      <c r="Y71" s="12"/>
      <c r="Z71" s="12"/>
      <c r="AA71" s="1">
        <v>38</v>
      </c>
      <c r="AB71" s="1">
        <v>40</v>
      </c>
      <c r="AC71" s="1">
        <v>49</v>
      </c>
      <c r="AD71" s="1">
        <v>47</v>
      </c>
      <c r="AE71" s="1">
        <v>49</v>
      </c>
      <c r="AF71" s="1">
        <v>44</v>
      </c>
      <c r="AG71" s="1">
        <v>46</v>
      </c>
      <c r="AH71" s="1">
        <v>50</v>
      </c>
      <c r="AI71" s="1">
        <v>46</v>
      </c>
      <c r="AJ71" s="13">
        <f>2*SUM(AA71:AI71)/9</f>
        <v>90.88888888888889</v>
      </c>
      <c r="AK71" s="14"/>
      <c r="AL71" s="15">
        <v>30</v>
      </c>
      <c r="AM71" s="16">
        <v>7.5</v>
      </c>
      <c r="AN71" s="17">
        <v>11</v>
      </c>
      <c r="AO71" s="15">
        <v>24</v>
      </c>
      <c r="AP71" s="16">
        <v>35</v>
      </c>
      <c r="AQ71" s="17">
        <v>43</v>
      </c>
      <c r="AR71" s="5">
        <v>6</v>
      </c>
      <c r="AS71" s="5">
        <v>8</v>
      </c>
      <c r="AT71" s="7"/>
      <c r="AU71" s="13">
        <f>2*(AL71+AM71+AN71)+AO71+AP71+AQ71+2*(AR71+AS71)</f>
        <v>227</v>
      </c>
      <c r="AV71" s="13">
        <f>100*AU71/$AU$3</f>
        <v>22.7</v>
      </c>
      <c r="AW71" s="7"/>
      <c r="AX71" s="54">
        <f>0.2*X71+0.3*AJ71+0.5*AV71</f>
        <v>42.64390402075227</v>
      </c>
      <c r="AY71" s="55" t="s">
        <v>14</v>
      </c>
      <c r="AZ71" s="6"/>
      <c r="BA71" s="13">
        <f>100*(AU71+AZ71)/$AU$3</f>
        <v>22.7</v>
      </c>
      <c r="BB71" s="58">
        <f>0.2*X71+0.3*AJ71+0.5*BA71</f>
        <v>42.64390402075227</v>
      </c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</row>
    <row r="72" spans="1:54" ht="12.75">
      <c r="A72" s="8" t="s">
        <v>90</v>
      </c>
      <c r="B72" s="8" t="s">
        <v>162</v>
      </c>
      <c r="C72" s="8">
        <v>9</v>
      </c>
      <c r="D72" s="7" t="s">
        <v>163</v>
      </c>
      <c r="E72" s="6">
        <v>49</v>
      </c>
      <c r="F72" s="6">
        <v>31</v>
      </c>
      <c r="G72" s="6">
        <v>12</v>
      </c>
      <c r="H72" s="6">
        <v>34</v>
      </c>
      <c r="I72" s="6">
        <v>24</v>
      </c>
      <c r="J72" s="7">
        <v>21</v>
      </c>
      <c r="K72" s="7">
        <v>30</v>
      </c>
      <c r="L72" s="7">
        <v>21</v>
      </c>
      <c r="M72" s="7">
        <v>11</v>
      </c>
      <c r="N72" s="7">
        <v>30</v>
      </c>
      <c r="O72" s="7">
        <v>22</v>
      </c>
      <c r="P72" s="7">
        <v>31</v>
      </c>
      <c r="Q72" s="7">
        <v>46</v>
      </c>
      <c r="R72" s="7">
        <v>40</v>
      </c>
      <c r="S72" s="9">
        <v>41</v>
      </c>
      <c r="T72" s="10">
        <v>45.1</v>
      </c>
      <c r="U72" s="2">
        <v>17</v>
      </c>
      <c r="V72" s="6"/>
      <c r="W72" s="11">
        <f>SUM(E72:U72)</f>
        <v>505.1</v>
      </c>
      <c r="X72" s="11">
        <f>100*W72/$W$3</f>
        <v>98.26848249027238</v>
      </c>
      <c r="Y72" s="12"/>
      <c r="Z72" s="12"/>
      <c r="AA72" s="1">
        <v>46</v>
      </c>
      <c r="AB72" s="1">
        <v>49</v>
      </c>
      <c r="AC72" s="1">
        <v>45</v>
      </c>
      <c r="AD72" s="1">
        <v>50</v>
      </c>
      <c r="AE72" s="1">
        <v>34</v>
      </c>
      <c r="AF72" s="1">
        <v>43</v>
      </c>
      <c r="AG72" s="1">
        <v>45</v>
      </c>
      <c r="AH72" s="1">
        <v>50</v>
      </c>
      <c r="AI72" s="1">
        <v>50</v>
      </c>
      <c r="AJ72" s="13">
        <f>2*SUM(AA72:AI72)/9</f>
        <v>91.55555555555556</v>
      </c>
      <c r="AK72" s="14"/>
      <c r="AL72" s="15">
        <v>46</v>
      </c>
      <c r="AM72" s="16">
        <v>39</v>
      </c>
      <c r="AN72" s="17">
        <v>50</v>
      </c>
      <c r="AO72" s="15">
        <v>82</v>
      </c>
      <c r="AP72" s="16">
        <v>100</v>
      </c>
      <c r="AQ72" s="17">
        <v>100</v>
      </c>
      <c r="AR72" s="5">
        <v>84</v>
      </c>
      <c r="AS72" s="5">
        <v>80</v>
      </c>
      <c r="AU72" s="13">
        <f>2*(AL72+AM72+AN72)+AO72+AP72+AQ72+2*(AR72+AS72)</f>
        <v>880</v>
      </c>
      <c r="AV72" s="13">
        <f>100*AU72/$AU$3</f>
        <v>88</v>
      </c>
      <c r="AX72" s="54">
        <f>0.2*X72+0.3*AJ72+0.5*AV72</f>
        <v>91.12036316472114</v>
      </c>
      <c r="AY72" s="55" t="s">
        <v>4</v>
      </c>
      <c r="AZ72" s="6">
        <v>15</v>
      </c>
      <c r="BA72" s="13">
        <f>100*(AU72+AZ72)/$AU$3</f>
        <v>89.5</v>
      </c>
      <c r="BB72" s="58">
        <f>0.2*X72+0.3*AJ72+0.5*BA72</f>
        <v>91.87036316472114</v>
      </c>
    </row>
    <row r="73" spans="1:54" ht="12.75">
      <c r="A73" s="8" t="s">
        <v>43</v>
      </c>
      <c r="B73" s="8" t="s">
        <v>217</v>
      </c>
      <c r="C73" s="8">
        <v>5</v>
      </c>
      <c r="D73" s="7" t="s">
        <v>218</v>
      </c>
      <c r="E73" s="6">
        <v>48</v>
      </c>
      <c r="F73" s="6">
        <v>0</v>
      </c>
      <c r="G73" s="6">
        <v>2</v>
      </c>
      <c r="H73" s="6">
        <v>22.9</v>
      </c>
      <c r="I73" s="6">
        <v>24</v>
      </c>
      <c r="J73" s="7">
        <v>9.8</v>
      </c>
      <c r="K73" s="7">
        <v>30</v>
      </c>
      <c r="L73" s="7">
        <v>21</v>
      </c>
      <c r="M73" s="7">
        <v>11</v>
      </c>
      <c r="N73" s="7">
        <v>0</v>
      </c>
      <c r="O73" s="7">
        <v>22</v>
      </c>
      <c r="P73" s="7">
        <v>29.5</v>
      </c>
      <c r="Q73" s="7">
        <v>46</v>
      </c>
      <c r="R73" s="7">
        <v>40</v>
      </c>
      <c r="S73" s="9">
        <v>41</v>
      </c>
      <c r="T73" s="10">
        <v>45.3</v>
      </c>
      <c r="U73" s="2">
        <v>17</v>
      </c>
      <c r="V73" s="6"/>
      <c r="W73" s="11">
        <f>SUM(E73:U73)</f>
        <v>409.5</v>
      </c>
      <c r="X73" s="11">
        <f>100*W73/$W$3</f>
        <v>79.6692607003891</v>
      </c>
      <c r="Y73" s="12"/>
      <c r="Z73" s="12"/>
      <c r="AA73" s="1">
        <v>40</v>
      </c>
      <c r="AB73" s="1">
        <v>50</v>
      </c>
      <c r="AC73" s="1">
        <v>50</v>
      </c>
      <c r="AD73" s="1">
        <v>49</v>
      </c>
      <c r="AE73" s="1">
        <v>21</v>
      </c>
      <c r="AF73" s="1">
        <v>34</v>
      </c>
      <c r="AG73" s="1">
        <v>39</v>
      </c>
      <c r="AH73" s="1">
        <v>49</v>
      </c>
      <c r="AI73" s="1">
        <v>50</v>
      </c>
      <c r="AJ73" s="13">
        <f>2*SUM(AA73:AI73)/9</f>
        <v>84.88888888888889</v>
      </c>
      <c r="AK73" s="14"/>
      <c r="AL73" s="15">
        <v>30</v>
      </c>
      <c r="AM73" s="16">
        <v>25</v>
      </c>
      <c r="AN73" s="17">
        <v>47</v>
      </c>
      <c r="AO73" s="15">
        <v>83</v>
      </c>
      <c r="AP73" s="16">
        <v>85</v>
      </c>
      <c r="AQ73" s="17">
        <v>79</v>
      </c>
      <c r="AR73" s="5">
        <v>52</v>
      </c>
      <c r="AS73" s="5">
        <v>85</v>
      </c>
      <c r="AU73" s="13">
        <f>2*(AL73+AM73+AN73)+AO73+AP73+AQ73+2*(AR73+AS73)</f>
        <v>725</v>
      </c>
      <c r="AV73" s="13">
        <f>100*AU73/$AU$3</f>
        <v>72.5</v>
      </c>
      <c r="AX73" s="54">
        <f>0.2*X73+0.3*AJ73+0.5*AV73</f>
        <v>77.65051880674449</v>
      </c>
      <c r="AY73" s="55" t="s">
        <v>7</v>
      </c>
      <c r="AZ73" s="6"/>
      <c r="BA73" s="13">
        <f>100*(AU73+AZ73)/$AU$3</f>
        <v>72.5</v>
      </c>
      <c r="BB73" s="58">
        <f>0.2*X73+0.3*AJ73+0.5*BA73</f>
        <v>77.65051880674449</v>
      </c>
    </row>
    <row r="74" spans="1:54" ht="12.75">
      <c r="A74" s="8" t="s">
        <v>59</v>
      </c>
      <c r="B74" s="8" t="s">
        <v>177</v>
      </c>
      <c r="C74" s="8">
        <v>5</v>
      </c>
      <c r="D74" s="7" t="s">
        <v>178</v>
      </c>
      <c r="E74" s="6">
        <v>39</v>
      </c>
      <c r="F74" s="6">
        <v>27</v>
      </c>
      <c r="G74" s="6">
        <v>7</v>
      </c>
      <c r="H74" s="6">
        <v>15.4</v>
      </c>
      <c r="I74" s="6">
        <v>20.6</v>
      </c>
      <c r="J74" s="7">
        <v>19.6</v>
      </c>
      <c r="K74" s="7">
        <v>20.4</v>
      </c>
      <c r="L74" s="7">
        <v>21</v>
      </c>
      <c r="M74" s="7">
        <v>11</v>
      </c>
      <c r="N74" s="7">
        <v>27</v>
      </c>
      <c r="O74" s="7">
        <v>22</v>
      </c>
      <c r="P74" s="7">
        <v>29.2</v>
      </c>
      <c r="Q74" s="7">
        <v>46</v>
      </c>
      <c r="R74" s="7">
        <v>39.5</v>
      </c>
      <c r="S74" s="9">
        <v>19.7</v>
      </c>
      <c r="T74" s="10">
        <v>31.9</v>
      </c>
      <c r="U74" s="2">
        <v>14.8</v>
      </c>
      <c r="V74" s="6"/>
      <c r="W74" s="11">
        <f>SUM(E74:U74)</f>
        <v>411.09999999999997</v>
      </c>
      <c r="X74" s="11">
        <f>100*W74/$W$3</f>
        <v>79.98054474708171</v>
      </c>
      <c r="Y74" s="12"/>
      <c r="Z74" s="12"/>
      <c r="AA74" s="1">
        <v>45</v>
      </c>
      <c r="AB74" s="1">
        <v>48</v>
      </c>
      <c r="AC74" s="1">
        <v>47</v>
      </c>
      <c r="AD74" s="1">
        <v>46</v>
      </c>
      <c r="AE74" s="1">
        <v>36</v>
      </c>
      <c r="AF74" s="1">
        <v>42</v>
      </c>
      <c r="AG74" s="1">
        <v>44</v>
      </c>
      <c r="AH74" s="1">
        <v>46</v>
      </c>
      <c r="AI74" s="1">
        <v>50</v>
      </c>
      <c r="AJ74" s="13">
        <f>2*SUM(AA74:AI74)/9</f>
        <v>89.77777777777777</v>
      </c>
      <c r="AK74" s="14"/>
      <c r="AL74" s="15">
        <v>20</v>
      </c>
      <c r="AM74" s="16">
        <v>30.5</v>
      </c>
      <c r="AN74" s="17">
        <v>46</v>
      </c>
      <c r="AO74" s="15">
        <v>42</v>
      </c>
      <c r="AP74" s="16">
        <v>63</v>
      </c>
      <c r="AQ74" s="17">
        <v>70</v>
      </c>
      <c r="AR74" s="5">
        <v>32</v>
      </c>
      <c r="AS74" s="5">
        <v>66</v>
      </c>
      <c r="AU74" s="13">
        <f>2*(AL74+AM74+AN74)+AO74+AP74+AQ74+2*(AR74+AS74)</f>
        <v>564</v>
      </c>
      <c r="AV74" s="13">
        <f>100*AU74/$AU$3</f>
        <v>56.4</v>
      </c>
      <c r="AX74" s="54">
        <f>0.2*X74+0.3*AJ74+0.5*AV74</f>
        <v>71.12944228274968</v>
      </c>
      <c r="AY74" s="55" t="s">
        <v>9</v>
      </c>
      <c r="AZ74" s="6">
        <v>15</v>
      </c>
      <c r="BA74" s="13">
        <f>100*(AU74+AZ74)/$AU$3</f>
        <v>57.9</v>
      </c>
      <c r="BB74" s="58">
        <f>0.2*X74+0.3*AJ74+0.5*BA74</f>
        <v>71.87944228274968</v>
      </c>
    </row>
    <row r="75" spans="1:54" ht="12.75">
      <c r="A75" s="8" t="s">
        <v>37</v>
      </c>
      <c r="B75" s="8" t="s">
        <v>205</v>
      </c>
      <c r="C75" s="8">
        <v>5</v>
      </c>
      <c r="D75" s="7" t="s">
        <v>206</v>
      </c>
      <c r="E75" s="6">
        <v>49</v>
      </c>
      <c r="F75" s="6">
        <v>28</v>
      </c>
      <c r="G75" s="6">
        <v>12</v>
      </c>
      <c r="H75" s="6">
        <v>34</v>
      </c>
      <c r="I75" s="6">
        <v>24</v>
      </c>
      <c r="J75" s="7">
        <v>21</v>
      </c>
      <c r="K75" s="7">
        <v>28.8</v>
      </c>
      <c r="L75" s="7">
        <v>20.4</v>
      </c>
      <c r="M75" s="7">
        <v>11</v>
      </c>
      <c r="N75" s="7">
        <v>0</v>
      </c>
      <c r="O75" s="7">
        <v>22</v>
      </c>
      <c r="P75" s="7">
        <v>29.5</v>
      </c>
      <c r="Q75" s="7">
        <v>46</v>
      </c>
      <c r="R75" s="7">
        <v>30.1</v>
      </c>
      <c r="S75" s="9">
        <v>39.2</v>
      </c>
      <c r="T75" s="10">
        <v>24.5</v>
      </c>
      <c r="U75" s="2">
        <v>0</v>
      </c>
      <c r="V75" s="6"/>
      <c r="W75" s="11">
        <f>SUM(E75:U75)</f>
        <v>419.50000000000006</v>
      </c>
      <c r="X75" s="11">
        <f>100*W75/$W$3</f>
        <v>81.61478599221792</v>
      </c>
      <c r="Y75" s="12"/>
      <c r="Z75" s="12"/>
      <c r="AA75" s="1">
        <v>42</v>
      </c>
      <c r="AB75" s="1">
        <v>40</v>
      </c>
      <c r="AC75" s="1">
        <v>45</v>
      </c>
      <c r="AD75" s="1">
        <v>42</v>
      </c>
      <c r="AE75" s="1">
        <v>33</v>
      </c>
      <c r="AF75" s="1">
        <v>44</v>
      </c>
      <c r="AG75" s="1">
        <v>39</v>
      </c>
      <c r="AH75" s="1">
        <v>46</v>
      </c>
      <c r="AI75" s="1">
        <v>48</v>
      </c>
      <c r="AJ75" s="13">
        <f>2*SUM(AA75:AI75)/9</f>
        <v>84.22222222222223</v>
      </c>
      <c r="AK75" s="14"/>
      <c r="AL75" s="15">
        <v>49</v>
      </c>
      <c r="AM75" s="16">
        <v>31</v>
      </c>
      <c r="AN75" s="17">
        <v>49</v>
      </c>
      <c r="AO75" s="15">
        <v>80</v>
      </c>
      <c r="AP75" s="16">
        <v>96</v>
      </c>
      <c r="AQ75" s="17">
        <v>78</v>
      </c>
      <c r="AR75" s="5">
        <v>58</v>
      </c>
      <c r="AS75" s="5">
        <v>42</v>
      </c>
      <c r="AU75" s="13">
        <f>2*(AL75+AM75+AN75)+AO75+AP75+AQ75+2*(AR75+AS75)</f>
        <v>712</v>
      </c>
      <c r="AV75" s="13">
        <f>100*AU75/$AU$3</f>
        <v>71.2</v>
      </c>
      <c r="AX75" s="54">
        <f>0.2*X75+0.3*AJ75+0.5*AV75</f>
        <v>77.18962386511026</v>
      </c>
      <c r="AY75" s="55" t="s">
        <v>7</v>
      </c>
      <c r="AZ75" s="6"/>
      <c r="BA75" s="13">
        <f>100*(AU75+AZ75)/$AU$3</f>
        <v>71.2</v>
      </c>
      <c r="BB75" s="58">
        <f>0.2*X75+0.3*AJ75+0.5*BA75</f>
        <v>77.18962386511026</v>
      </c>
    </row>
    <row r="76" spans="1:54" ht="12">
      <c r="A76" s="8" t="s">
        <v>70</v>
      </c>
      <c r="B76" s="8" t="s">
        <v>128</v>
      </c>
      <c r="C76" s="8">
        <v>9</v>
      </c>
      <c r="D76" s="7" t="s">
        <v>129</v>
      </c>
      <c r="E76" s="18">
        <v>35</v>
      </c>
      <c r="F76" s="6">
        <v>26</v>
      </c>
      <c r="G76" s="6">
        <v>2</v>
      </c>
      <c r="H76" s="6">
        <v>13.5</v>
      </c>
      <c r="I76" s="6">
        <v>2.2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9">
        <v>0</v>
      </c>
      <c r="T76" s="10">
        <v>0</v>
      </c>
      <c r="U76" s="2">
        <v>0</v>
      </c>
      <c r="V76" s="6"/>
      <c r="W76" s="11">
        <f>SUM(E76:U76)</f>
        <v>78.7</v>
      </c>
      <c r="X76" s="11">
        <f>100*W76/$W$3</f>
        <v>15.311284046692608</v>
      </c>
      <c r="Y76" s="12"/>
      <c r="Z76" s="12"/>
      <c r="AA76" s="1">
        <v>47</v>
      </c>
      <c r="AB76" s="1">
        <v>46</v>
      </c>
      <c r="AC76" s="1">
        <v>26</v>
      </c>
      <c r="AD76" s="1">
        <v>42</v>
      </c>
      <c r="AE76" s="1">
        <v>28</v>
      </c>
      <c r="AF76" s="1">
        <v>41</v>
      </c>
      <c r="AG76" s="1">
        <v>32</v>
      </c>
      <c r="AH76" s="1">
        <v>41</v>
      </c>
      <c r="AI76" s="1">
        <v>0</v>
      </c>
      <c r="AJ76" s="13">
        <f>2*SUM(AA76:AI76)/9</f>
        <v>67.33333333333333</v>
      </c>
      <c r="AK76" s="14"/>
      <c r="AL76" s="15">
        <v>42</v>
      </c>
      <c r="AM76" s="16">
        <v>0</v>
      </c>
      <c r="AN76" s="17">
        <v>0</v>
      </c>
      <c r="AO76" s="15">
        <v>43</v>
      </c>
      <c r="AP76" s="16">
        <v>0</v>
      </c>
      <c r="AQ76" s="17">
        <v>0</v>
      </c>
      <c r="AR76" s="5"/>
      <c r="AS76" s="5"/>
      <c r="AU76" s="13">
        <f>2*(AL76+AM76+AN76)+AO76+AP76+AQ76+2*(AR76+AS76)</f>
        <v>127</v>
      </c>
      <c r="AV76" s="13">
        <f>100*AU76/$AU$3</f>
        <v>12.7</v>
      </c>
      <c r="AX76" s="54">
        <f>0.2*X76+0.3*AJ76+0.5*AV76</f>
        <v>29.61225680933852</v>
      </c>
      <c r="AY76" s="55" t="s">
        <v>19</v>
      </c>
      <c r="AZ76" s="6"/>
      <c r="BA76" s="13">
        <f>100*(AU76+AZ76)/$AU$3</f>
        <v>12.7</v>
      </c>
      <c r="BB76" s="58">
        <f>0.2*X76+0.3*AJ76+0.5*BA76</f>
        <v>29.61225680933852</v>
      </c>
    </row>
    <row r="77" spans="1:54" ht="12">
      <c r="A77" s="8" t="s">
        <v>80</v>
      </c>
      <c r="B77" s="8" t="s">
        <v>148</v>
      </c>
      <c r="C77" s="8">
        <v>6</v>
      </c>
      <c r="D77" s="7" t="s">
        <v>149</v>
      </c>
      <c r="E77" s="6">
        <v>49</v>
      </c>
      <c r="F77" s="6">
        <v>30</v>
      </c>
      <c r="G77" s="6">
        <v>2</v>
      </c>
      <c r="H77" s="6">
        <v>34</v>
      </c>
      <c r="I77" s="6">
        <v>16.9</v>
      </c>
      <c r="J77" s="7">
        <v>14.8</v>
      </c>
      <c r="K77" s="7">
        <v>19.6</v>
      </c>
      <c r="L77" s="7">
        <v>13.1</v>
      </c>
      <c r="M77" s="7">
        <v>11</v>
      </c>
      <c r="N77" s="7">
        <v>2</v>
      </c>
      <c r="O77" s="7">
        <v>22</v>
      </c>
      <c r="P77" s="7">
        <v>30.5</v>
      </c>
      <c r="Q77" s="7">
        <v>46</v>
      </c>
      <c r="R77" s="7">
        <v>40</v>
      </c>
      <c r="S77" s="9">
        <v>34.1</v>
      </c>
      <c r="T77" s="10">
        <v>25.3</v>
      </c>
      <c r="U77" s="2">
        <v>10.4</v>
      </c>
      <c r="V77" s="6"/>
      <c r="W77" s="11">
        <f>SUM(E77:U77)</f>
        <v>400.7</v>
      </c>
      <c r="X77" s="11">
        <f>100*W77/$W$3</f>
        <v>77.95719844357977</v>
      </c>
      <c r="Y77" s="12"/>
      <c r="Z77" s="12"/>
      <c r="AA77" s="1">
        <v>46</v>
      </c>
      <c r="AB77" s="1">
        <v>42</v>
      </c>
      <c r="AC77" s="1">
        <v>27</v>
      </c>
      <c r="AD77" s="1">
        <v>43</v>
      </c>
      <c r="AE77" s="1">
        <v>24</v>
      </c>
      <c r="AF77" s="1">
        <v>40</v>
      </c>
      <c r="AG77" s="1">
        <v>45</v>
      </c>
      <c r="AH77" s="1">
        <v>45</v>
      </c>
      <c r="AI77" s="1">
        <v>47</v>
      </c>
      <c r="AJ77" s="13">
        <f>2*SUM(AA77:AI77)/9</f>
        <v>79.77777777777777</v>
      </c>
      <c r="AK77" s="14"/>
      <c r="AL77" s="15">
        <v>32</v>
      </c>
      <c r="AM77" s="16">
        <v>20</v>
      </c>
      <c r="AN77" s="17">
        <v>50</v>
      </c>
      <c r="AO77" s="15">
        <v>60</v>
      </c>
      <c r="AP77" s="16">
        <v>62</v>
      </c>
      <c r="AQ77" s="17">
        <v>81</v>
      </c>
      <c r="AR77" s="5">
        <v>41</v>
      </c>
      <c r="AS77" s="5">
        <v>12</v>
      </c>
      <c r="AU77" s="13">
        <f>2*(AL77+AM77+AN77)+AO77+AP77+AQ77+2*(AR77+AS77)</f>
        <v>513</v>
      </c>
      <c r="AV77" s="13">
        <f>100*AU77/$AU$3</f>
        <v>51.3</v>
      </c>
      <c r="AX77" s="54">
        <f>0.2*X77+0.3*AJ77+0.5*AV77</f>
        <v>65.1747730220493</v>
      </c>
      <c r="AY77" s="55" t="s">
        <v>10</v>
      </c>
      <c r="AZ77" s="6"/>
      <c r="BA77" s="13">
        <f>100*(AU77+AZ77)/$AU$3</f>
        <v>51.3</v>
      </c>
      <c r="BB77" s="58">
        <f>0.2*X77+0.3*AJ77+0.5*BA77</f>
        <v>65.1747730220493</v>
      </c>
    </row>
    <row r="78" spans="1:217" s="48" customFormat="1" ht="12">
      <c r="A78" s="8" t="s">
        <v>82</v>
      </c>
      <c r="B78" s="8" t="s">
        <v>150</v>
      </c>
      <c r="C78" s="8">
        <v>9</v>
      </c>
      <c r="D78" s="7" t="s">
        <v>151</v>
      </c>
      <c r="E78" s="6">
        <v>48</v>
      </c>
      <c r="F78" s="6">
        <v>30</v>
      </c>
      <c r="G78" s="6">
        <v>12</v>
      </c>
      <c r="H78" s="6">
        <v>34</v>
      </c>
      <c r="I78" s="6">
        <v>23.5</v>
      </c>
      <c r="J78" s="7">
        <v>21</v>
      </c>
      <c r="K78" s="7">
        <v>29.4</v>
      </c>
      <c r="L78" s="7">
        <v>21</v>
      </c>
      <c r="M78" s="7">
        <v>11</v>
      </c>
      <c r="N78" s="7">
        <v>30</v>
      </c>
      <c r="O78" s="7">
        <v>22</v>
      </c>
      <c r="P78" s="7">
        <v>31</v>
      </c>
      <c r="Q78" s="7">
        <v>46</v>
      </c>
      <c r="R78" s="7">
        <v>40</v>
      </c>
      <c r="S78" s="9">
        <v>38</v>
      </c>
      <c r="T78" s="10">
        <v>46</v>
      </c>
      <c r="U78" s="2">
        <v>17</v>
      </c>
      <c r="V78" s="6"/>
      <c r="W78" s="11">
        <f>SUM(E78:U78)</f>
        <v>499.9</v>
      </c>
      <c r="X78" s="11">
        <f>100*W78/$W$3</f>
        <v>97.2568093385214</v>
      </c>
      <c r="Y78" s="12"/>
      <c r="Z78" s="12"/>
      <c r="AA78" s="1">
        <v>44</v>
      </c>
      <c r="AB78" s="1">
        <v>46</v>
      </c>
      <c r="AC78" s="1">
        <v>36</v>
      </c>
      <c r="AD78" s="1">
        <v>47</v>
      </c>
      <c r="AE78" s="1">
        <v>39</v>
      </c>
      <c r="AF78" s="1">
        <v>48</v>
      </c>
      <c r="AG78" s="1">
        <v>41</v>
      </c>
      <c r="AH78" s="1">
        <v>41</v>
      </c>
      <c r="AI78" s="1">
        <v>50</v>
      </c>
      <c r="AJ78" s="13">
        <f>2*SUM(AA78:AI78)/9</f>
        <v>87.11111111111111</v>
      </c>
      <c r="AK78" s="14"/>
      <c r="AL78" s="15">
        <v>44</v>
      </c>
      <c r="AM78" s="16">
        <v>27.5</v>
      </c>
      <c r="AN78" s="17">
        <v>47</v>
      </c>
      <c r="AO78" s="15">
        <v>75</v>
      </c>
      <c r="AP78" s="16">
        <v>81.5</v>
      </c>
      <c r="AQ78" s="17">
        <v>87</v>
      </c>
      <c r="AR78" s="5">
        <v>82</v>
      </c>
      <c r="AS78" s="5">
        <v>84</v>
      </c>
      <c r="AT78" s="7"/>
      <c r="AU78" s="13">
        <f>2*(AL78+AM78+AN78)+AO78+AP78+AQ78+2*(AR78+AS78)</f>
        <v>812.5</v>
      </c>
      <c r="AV78" s="13">
        <f>100*AU78/$AU$3</f>
        <v>81.25</v>
      </c>
      <c r="AW78" s="7"/>
      <c r="AX78" s="54">
        <f>0.2*X78+0.3*AJ78+0.5*AV78</f>
        <v>86.20969520103762</v>
      </c>
      <c r="AY78" s="55" t="s">
        <v>4</v>
      </c>
      <c r="AZ78" s="6">
        <v>10</v>
      </c>
      <c r="BA78" s="13">
        <f>100*(AU78+AZ78)/$AU$3</f>
        <v>82.25</v>
      </c>
      <c r="BB78" s="58">
        <f>0.2*X78+0.3*AJ78+0.5*BA78</f>
        <v>86.70969520103762</v>
      </c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</row>
    <row r="79" spans="1:54" ht="12">
      <c r="A79" s="8" t="s">
        <v>47</v>
      </c>
      <c r="B79" s="8" t="s">
        <v>225</v>
      </c>
      <c r="C79" s="8">
        <v>5</v>
      </c>
      <c r="D79" s="7" t="s">
        <v>226</v>
      </c>
      <c r="E79" s="6">
        <v>41</v>
      </c>
      <c r="F79" s="6">
        <v>30</v>
      </c>
      <c r="G79" s="6">
        <v>12</v>
      </c>
      <c r="H79" s="6">
        <v>33.5</v>
      </c>
      <c r="I79" s="6">
        <v>18.3</v>
      </c>
      <c r="J79" s="7">
        <v>13.3</v>
      </c>
      <c r="K79" s="7">
        <v>24.3</v>
      </c>
      <c r="L79" s="7">
        <v>14.2</v>
      </c>
      <c r="M79" s="7">
        <v>7</v>
      </c>
      <c r="N79" s="7">
        <v>7</v>
      </c>
      <c r="O79" s="7">
        <v>20</v>
      </c>
      <c r="P79" s="7">
        <v>29.7</v>
      </c>
      <c r="Q79" s="7">
        <v>30.4</v>
      </c>
      <c r="R79" s="7">
        <v>38.5</v>
      </c>
      <c r="S79" s="9">
        <v>37</v>
      </c>
      <c r="T79" s="10">
        <v>34.7</v>
      </c>
      <c r="U79" s="2">
        <v>17</v>
      </c>
      <c r="V79" s="6"/>
      <c r="W79" s="11">
        <f>SUM(E79:U79)</f>
        <v>407.9</v>
      </c>
      <c r="X79" s="11">
        <f>100*W79/$W$3</f>
        <v>79.3579766536965</v>
      </c>
      <c r="Y79" s="12"/>
      <c r="Z79" s="12"/>
      <c r="AA79" s="1">
        <v>25</v>
      </c>
      <c r="AB79" s="1">
        <v>25</v>
      </c>
      <c r="AC79" s="1">
        <v>37</v>
      </c>
      <c r="AD79" s="1">
        <v>33</v>
      </c>
      <c r="AE79" s="1">
        <v>32</v>
      </c>
      <c r="AF79" s="1">
        <v>0</v>
      </c>
      <c r="AG79" s="1">
        <v>0</v>
      </c>
      <c r="AH79" s="1">
        <v>48</v>
      </c>
      <c r="AI79" s="1">
        <v>50</v>
      </c>
      <c r="AJ79" s="13">
        <f>2*SUM(AA79:AI79)/9</f>
        <v>55.55555555555556</v>
      </c>
      <c r="AK79" s="14"/>
      <c r="AL79" s="15">
        <v>27</v>
      </c>
      <c r="AM79" s="16">
        <v>27.5</v>
      </c>
      <c r="AN79" s="17">
        <v>38</v>
      </c>
      <c r="AO79" s="15">
        <v>67</v>
      </c>
      <c r="AP79" s="16">
        <v>81</v>
      </c>
      <c r="AQ79" s="17">
        <v>62</v>
      </c>
      <c r="AR79" s="5">
        <v>42</v>
      </c>
      <c r="AS79" s="5">
        <v>40</v>
      </c>
      <c r="AU79" s="13">
        <f>2*(AL79+AM79+AN79)+AO79+AP79+AQ79+2*(AR79+AS79)</f>
        <v>559</v>
      </c>
      <c r="AV79" s="13">
        <f>100*AU79/$AU$3</f>
        <v>55.9</v>
      </c>
      <c r="AX79" s="54">
        <f>0.2*X79+0.3*AJ79+0.5*AV79</f>
        <v>60.48826199740597</v>
      </c>
      <c r="AY79" s="55" t="s">
        <v>11</v>
      </c>
      <c r="AZ79" s="6"/>
      <c r="BA79" s="13">
        <f>100*(AU79+AZ79)/$AU$3</f>
        <v>55.9</v>
      </c>
      <c r="BB79" s="58">
        <f>0.2*X79+0.3*AJ79+0.5*BA79</f>
        <v>60.48826199740597</v>
      </c>
    </row>
    <row r="80" spans="1:54" ht="12">
      <c r="A80" s="8" t="s">
        <v>45</v>
      </c>
      <c r="B80" s="8" t="s">
        <v>221</v>
      </c>
      <c r="C80" s="8">
        <v>5</v>
      </c>
      <c r="D80" s="7" t="s">
        <v>222</v>
      </c>
      <c r="E80" s="20">
        <v>9</v>
      </c>
      <c r="F80" s="6">
        <v>26</v>
      </c>
      <c r="G80" s="6">
        <v>2</v>
      </c>
      <c r="H80" s="6">
        <v>0</v>
      </c>
      <c r="I80" s="6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9">
        <v>0</v>
      </c>
      <c r="T80" s="10">
        <v>0</v>
      </c>
      <c r="U80" s="2">
        <v>0</v>
      </c>
      <c r="V80" s="6"/>
      <c r="W80" s="11">
        <f>SUM(E80:U80)</f>
        <v>37</v>
      </c>
      <c r="X80" s="11">
        <f>100*W80/$W$3</f>
        <v>7.198443579766537</v>
      </c>
      <c r="Y80" s="12"/>
      <c r="Z80" s="12"/>
      <c r="AA80" s="1">
        <v>47</v>
      </c>
      <c r="AB80" s="1">
        <v>40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3">
        <f>2*SUM(AA80:AI80)/9</f>
        <v>19.333333333333332</v>
      </c>
      <c r="AK80" s="14"/>
      <c r="AL80" s="15">
        <v>23</v>
      </c>
      <c r="AM80" s="16">
        <v>0</v>
      </c>
      <c r="AN80" s="17">
        <v>0</v>
      </c>
      <c r="AO80" s="15">
        <v>5</v>
      </c>
      <c r="AP80" s="16">
        <v>0</v>
      </c>
      <c r="AQ80" s="17">
        <v>0</v>
      </c>
      <c r="AR80" s="5"/>
      <c r="AS80" s="5"/>
      <c r="AU80" s="13">
        <f>2*(AL80+AM80+AN80)+AO80+AP80+AQ80+2*(AR80+AS80)</f>
        <v>51</v>
      </c>
      <c r="AV80" s="13">
        <f>100*AU80/$AU$3</f>
        <v>5.1</v>
      </c>
      <c r="AX80" s="54">
        <f>0.2*X80+0.3*AJ80+0.5*AV80</f>
        <v>9.789688715953307</v>
      </c>
      <c r="AY80" s="55" t="s">
        <v>19</v>
      </c>
      <c r="AZ80" s="6"/>
      <c r="BA80" s="13">
        <f>100*(AU80+AZ80)/$AU$3</f>
        <v>5.1</v>
      </c>
      <c r="BB80" s="58">
        <f>0.2*X80+0.3*AJ80+0.5*BA80</f>
        <v>9.789688715953307</v>
      </c>
    </row>
    <row r="81" spans="1:54" ht="12">
      <c r="A81" s="8" t="s">
        <v>33</v>
      </c>
      <c r="B81" s="8" t="s">
        <v>303</v>
      </c>
      <c r="C81" s="8">
        <v>9</v>
      </c>
      <c r="D81" s="7" t="s">
        <v>198</v>
      </c>
      <c r="E81" s="18">
        <v>32</v>
      </c>
      <c r="F81" s="6">
        <v>25</v>
      </c>
      <c r="G81" s="6">
        <v>12</v>
      </c>
      <c r="H81" s="6">
        <v>23.2</v>
      </c>
      <c r="I81" s="6">
        <v>20.6</v>
      </c>
      <c r="J81" s="7">
        <v>21</v>
      </c>
      <c r="K81" s="7">
        <v>19</v>
      </c>
      <c r="L81" s="7">
        <v>21</v>
      </c>
      <c r="M81" s="7">
        <v>11</v>
      </c>
      <c r="N81" s="7">
        <v>21</v>
      </c>
      <c r="O81" s="7">
        <v>18</v>
      </c>
      <c r="P81" s="7">
        <v>31</v>
      </c>
      <c r="Q81" s="7">
        <v>42.5</v>
      </c>
      <c r="R81" s="7">
        <v>37</v>
      </c>
      <c r="S81" s="9">
        <v>28.7</v>
      </c>
      <c r="T81" s="10">
        <v>43.2</v>
      </c>
      <c r="U81" s="2">
        <v>17</v>
      </c>
      <c r="V81" s="6"/>
      <c r="W81" s="11">
        <f>SUM(E81:U81)</f>
        <v>423.2</v>
      </c>
      <c r="X81" s="11">
        <f>100*W81/$W$3</f>
        <v>82.33463035019456</v>
      </c>
      <c r="Y81" s="12"/>
      <c r="Z81" s="12"/>
      <c r="AA81" s="1">
        <v>41</v>
      </c>
      <c r="AB81" s="1">
        <v>48</v>
      </c>
      <c r="AC81" s="1">
        <v>50</v>
      </c>
      <c r="AD81" s="1">
        <v>48</v>
      </c>
      <c r="AE81" s="1">
        <v>37</v>
      </c>
      <c r="AF81" s="1">
        <v>41</v>
      </c>
      <c r="AG81" s="1">
        <v>49</v>
      </c>
      <c r="AH81" s="1">
        <v>50</v>
      </c>
      <c r="AI81" s="1">
        <v>50</v>
      </c>
      <c r="AJ81" s="13">
        <f>2*SUM(AA81:AI81)/9</f>
        <v>92</v>
      </c>
      <c r="AK81" s="14"/>
      <c r="AL81" s="15">
        <v>35</v>
      </c>
      <c r="AM81" s="16">
        <v>49</v>
      </c>
      <c r="AN81" s="17">
        <v>50</v>
      </c>
      <c r="AO81" s="15">
        <v>55</v>
      </c>
      <c r="AP81" s="16">
        <v>80</v>
      </c>
      <c r="AQ81" s="17">
        <v>76</v>
      </c>
      <c r="AR81" s="5">
        <v>50</v>
      </c>
      <c r="AS81" s="5">
        <v>82</v>
      </c>
      <c r="AU81" s="13">
        <f>2*(AL81+AM81+AN81)+AO81+AP81+AQ81+2*(AR81+AS81)</f>
        <v>743</v>
      </c>
      <c r="AV81" s="13">
        <f>100*AU81/$AU$3</f>
        <v>74.3</v>
      </c>
      <c r="AX81" s="54">
        <f>0.2*X81+0.3*AJ81+0.5*AV81</f>
        <v>81.21692607003891</v>
      </c>
      <c r="AY81" s="55" t="s">
        <v>5</v>
      </c>
      <c r="AZ81" s="6"/>
      <c r="BA81" s="13">
        <f>100*(AU81+AZ81)/$AU$3</f>
        <v>74.3</v>
      </c>
      <c r="BB81" s="58">
        <f>0.2*X81+0.3*AJ81+0.5*BA81</f>
        <v>81.21692607003891</v>
      </c>
    </row>
    <row r="82" spans="1:54" ht="12">
      <c r="A82" s="8" t="s">
        <v>41</v>
      </c>
      <c r="B82" s="8" t="s">
        <v>213</v>
      </c>
      <c r="C82" s="8">
        <v>6</v>
      </c>
      <c r="D82" s="7" t="s">
        <v>214</v>
      </c>
      <c r="E82" s="20">
        <v>0</v>
      </c>
      <c r="F82" s="6">
        <v>0</v>
      </c>
      <c r="G82" s="6">
        <v>7</v>
      </c>
      <c r="H82" s="6">
        <v>0</v>
      </c>
      <c r="I82" s="6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9">
        <v>0</v>
      </c>
      <c r="T82" s="10">
        <v>0</v>
      </c>
      <c r="U82" s="2">
        <v>0</v>
      </c>
      <c r="V82" s="6"/>
      <c r="W82" s="11">
        <f>SUM(E82:U82)</f>
        <v>7</v>
      </c>
      <c r="X82" s="11">
        <f>100*W82/$W$3</f>
        <v>1.3618677042801557</v>
      </c>
      <c r="Y82" s="12"/>
      <c r="Z82" s="12"/>
      <c r="AA82" s="1">
        <v>0</v>
      </c>
      <c r="AB82" s="1">
        <v>0</v>
      </c>
      <c r="AC82" s="1">
        <v>41</v>
      </c>
      <c r="AD82" s="1">
        <v>32</v>
      </c>
      <c r="AE82" s="1">
        <v>32</v>
      </c>
      <c r="AF82" s="1">
        <v>42</v>
      </c>
      <c r="AG82" s="1">
        <v>50</v>
      </c>
      <c r="AH82" s="1">
        <v>50</v>
      </c>
      <c r="AI82" s="1">
        <v>46</v>
      </c>
      <c r="AJ82" s="13">
        <f>2*SUM(AA82:AI82)/9</f>
        <v>65.11111111111111</v>
      </c>
      <c r="AK82" s="14"/>
      <c r="AL82" s="15">
        <v>48</v>
      </c>
      <c r="AM82" s="16">
        <v>7.5</v>
      </c>
      <c r="AN82" s="17">
        <v>47</v>
      </c>
      <c r="AO82" s="15">
        <v>26</v>
      </c>
      <c r="AP82" s="16">
        <v>68</v>
      </c>
      <c r="AQ82" s="17">
        <v>68</v>
      </c>
      <c r="AR82" s="5">
        <v>31</v>
      </c>
      <c r="AS82" s="5">
        <v>65</v>
      </c>
      <c r="AU82" s="13">
        <f>2*(AL82+AM82+AN82)+AO82+AP82+AQ82+2*(AR82+AS82)</f>
        <v>559</v>
      </c>
      <c r="AV82" s="13">
        <f>100*AU82/$AU$3</f>
        <v>55.9</v>
      </c>
      <c r="AX82" s="54">
        <f>0.2*X82+0.3*AJ82+0.5*AV82</f>
        <v>47.755706874189364</v>
      </c>
      <c r="AY82" s="55" t="s">
        <v>13</v>
      </c>
      <c r="AZ82" s="6"/>
      <c r="BA82" s="13">
        <f>100*(AU82+AZ82)/$AU$3</f>
        <v>55.9</v>
      </c>
      <c r="BB82" s="58">
        <f>0.2*X82+0.3*AJ82+0.5*BA82</f>
        <v>47.755706874189364</v>
      </c>
    </row>
    <row r="84" spans="5:54" ht="12">
      <c r="E84" s="23"/>
      <c r="F84" s="23"/>
      <c r="G84" s="23"/>
      <c r="H84" s="23"/>
      <c r="I84" s="23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1" t="s">
        <v>236</v>
      </c>
      <c r="X84" s="21" t="s">
        <v>236</v>
      </c>
      <c r="Y84" s="21"/>
      <c r="Z84" s="21"/>
      <c r="AA84" s="4" t="s">
        <v>238</v>
      </c>
      <c r="AB84" s="24"/>
      <c r="AC84" s="24"/>
      <c r="AD84" s="24"/>
      <c r="AE84" s="24"/>
      <c r="AF84" s="24"/>
      <c r="AG84" s="24"/>
      <c r="AH84" s="24"/>
      <c r="AI84" s="24"/>
      <c r="AJ84" s="21" t="s">
        <v>270</v>
      </c>
      <c r="AK84" s="24"/>
      <c r="AL84" s="3" t="s">
        <v>239</v>
      </c>
      <c r="AM84" s="3"/>
      <c r="AN84" s="3"/>
      <c r="AO84" s="3" t="s">
        <v>240</v>
      </c>
      <c r="AP84" s="25"/>
      <c r="AQ84" s="25"/>
      <c r="AR84" s="3" t="s">
        <v>277</v>
      </c>
      <c r="AS84" s="4"/>
      <c r="AU84" s="4" t="s">
        <v>124</v>
      </c>
      <c r="AV84" s="4" t="s">
        <v>124</v>
      </c>
      <c r="AX84" s="54" t="s">
        <v>125</v>
      </c>
      <c r="AZ84" s="7" t="s">
        <v>16</v>
      </c>
      <c r="BA84" s="7" t="s">
        <v>124</v>
      </c>
      <c r="BB84" s="7" t="s">
        <v>18</v>
      </c>
    </row>
    <row r="85" spans="1:53" ht="12">
      <c r="A85" s="21"/>
      <c r="B85" s="21" t="s">
        <v>117</v>
      </c>
      <c r="C85" s="21" t="s">
        <v>118</v>
      </c>
      <c r="D85" s="4" t="s">
        <v>119</v>
      </c>
      <c r="E85" s="13" t="s">
        <v>244</v>
      </c>
      <c r="F85" s="13" t="s">
        <v>245</v>
      </c>
      <c r="G85" s="13" t="s">
        <v>246</v>
      </c>
      <c r="H85" s="13" t="s">
        <v>247</v>
      </c>
      <c r="I85" s="13" t="s">
        <v>248</v>
      </c>
      <c r="J85" s="4" t="s">
        <v>249</v>
      </c>
      <c r="K85" s="4" t="s">
        <v>250</v>
      </c>
      <c r="L85" s="4" t="s">
        <v>251</v>
      </c>
      <c r="M85" s="4" t="s">
        <v>252</v>
      </c>
      <c r="N85" s="4" t="s">
        <v>253</v>
      </c>
      <c r="O85" s="4" t="s">
        <v>254</v>
      </c>
      <c r="P85" s="4" t="s">
        <v>255</v>
      </c>
      <c r="Q85" s="4" t="s">
        <v>256</v>
      </c>
      <c r="R85" s="4" t="s">
        <v>257</v>
      </c>
      <c r="S85" s="4" t="s">
        <v>258</v>
      </c>
      <c r="T85" s="4" t="s">
        <v>259</v>
      </c>
      <c r="U85" s="4" t="s">
        <v>260</v>
      </c>
      <c r="V85" s="4"/>
      <c r="W85" s="21" t="s">
        <v>122</v>
      </c>
      <c r="X85" s="21" t="s">
        <v>123</v>
      </c>
      <c r="Y85" s="21"/>
      <c r="Z85" s="21"/>
      <c r="AA85" s="21" t="s">
        <v>261</v>
      </c>
      <c r="AB85" s="21" t="s">
        <v>262</v>
      </c>
      <c r="AC85" s="21" t="s">
        <v>263</v>
      </c>
      <c r="AD85" s="21" t="s">
        <v>264</v>
      </c>
      <c r="AE85" s="21" t="s">
        <v>265</v>
      </c>
      <c r="AF85" s="21" t="s">
        <v>266</v>
      </c>
      <c r="AG85" s="21" t="s">
        <v>267</v>
      </c>
      <c r="AH85" s="21" t="s">
        <v>268</v>
      </c>
      <c r="AI85" s="21" t="s">
        <v>269</v>
      </c>
      <c r="AJ85" s="21" t="s">
        <v>123</v>
      </c>
      <c r="AK85" s="21"/>
      <c r="AL85" s="3" t="s">
        <v>271</v>
      </c>
      <c r="AM85" s="3" t="s">
        <v>272</v>
      </c>
      <c r="AN85" s="3" t="s">
        <v>273</v>
      </c>
      <c r="AO85" s="3" t="s">
        <v>271</v>
      </c>
      <c r="AP85" s="3" t="s">
        <v>272</v>
      </c>
      <c r="AQ85" s="3" t="s">
        <v>273</v>
      </c>
      <c r="AR85" s="3" t="s">
        <v>278</v>
      </c>
      <c r="AS85" s="4" t="s">
        <v>239</v>
      </c>
      <c r="AU85" s="4" t="s">
        <v>122</v>
      </c>
      <c r="AV85" s="4" t="s">
        <v>123</v>
      </c>
      <c r="AX85" s="54" t="s">
        <v>126</v>
      </c>
      <c r="AY85" s="54"/>
      <c r="AZ85" s="33"/>
      <c r="BA85" s="7" t="s">
        <v>17</v>
      </c>
    </row>
    <row r="86" spans="1:55" ht="12">
      <c r="A86" s="7" t="s">
        <v>120</v>
      </c>
      <c r="E86" s="29">
        <f>MAX(E4:E82)</f>
        <v>49</v>
      </c>
      <c r="F86" s="29">
        <f aca="true" t="shared" si="0" ref="F86:U86">MAX(F4:F82)</f>
        <v>31</v>
      </c>
      <c r="G86" s="29">
        <f t="shared" si="0"/>
        <v>12</v>
      </c>
      <c r="H86" s="29">
        <f t="shared" si="0"/>
        <v>34</v>
      </c>
      <c r="I86" s="29">
        <f t="shared" si="0"/>
        <v>24</v>
      </c>
      <c r="J86" s="29">
        <f t="shared" si="0"/>
        <v>21</v>
      </c>
      <c r="K86" s="29">
        <f t="shared" si="0"/>
        <v>30</v>
      </c>
      <c r="L86" s="29">
        <f t="shared" si="0"/>
        <v>21</v>
      </c>
      <c r="M86" s="29">
        <f t="shared" si="0"/>
        <v>11</v>
      </c>
      <c r="N86" s="29">
        <f t="shared" si="0"/>
        <v>30</v>
      </c>
      <c r="O86" s="29">
        <f t="shared" si="0"/>
        <v>22</v>
      </c>
      <c r="P86" s="29">
        <f t="shared" si="0"/>
        <v>31</v>
      </c>
      <c r="Q86" s="29">
        <f t="shared" si="0"/>
        <v>46</v>
      </c>
      <c r="R86" s="29">
        <f t="shared" si="0"/>
        <v>40</v>
      </c>
      <c r="S86" s="29">
        <f t="shared" si="0"/>
        <v>41</v>
      </c>
      <c r="T86" s="29">
        <f t="shared" si="0"/>
        <v>46</v>
      </c>
      <c r="U86" s="29">
        <f t="shared" si="0"/>
        <v>17</v>
      </c>
      <c r="V86" s="29"/>
      <c r="W86" s="29">
        <f>MAX(W4:W82)</f>
        <v>505.1</v>
      </c>
      <c r="X86" s="29">
        <f>MAX(X4:X82)</f>
        <v>98.26848249027238</v>
      </c>
      <c r="Y86" s="29"/>
      <c r="Z86" s="29"/>
      <c r="AA86" s="29">
        <f>MAX(AA4:AA82)</f>
        <v>50</v>
      </c>
      <c r="AB86" s="29">
        <f aca="true" t="shared" si="1" ref="AB86:AV86">MAX(AB4:AB82)</f>
        <v>50</v>
      </c>
      <c r="AC86" s="29">
        <f t="shared" si="1"/>
        <v>50</v>
      </c>
      <c r="AD86" s="29">
        <f t="shared" si="1"/>
        <v>50</v>
      </c>
      <c r="AE86" s="29">
        <f t="shared" si="1"/>
        <v>49</v>
      </c>
      <c r="AF86" s="29">
        <f t="shared" si="1"/>
        <v>50</v>
      </c>
      <c r="AG86" s="29">
        <f t="shared" si="1"/>
        <v>50</v>
      </c>
      <c r="AH86" s="29">
        <f t="shared" si="1"/>
        <v>50</v>
      </c>
      <c r="AI86" s="29">
        <f t="shared" si="1"/>
        <v>50</v>
      </c>
      <c r="AJ86" s="29">
        <f t="shared" si="1"/>
        <v>93.55555555555556</v>
      </c>
      <c r="AK86" s="29"/>
      <c r="AL86" s="29">
        <f t="shared" si="1"/>
        <v>50</v>
      </c>
      <c r="AM86" s="29">
        <f t="shared" si="1"/>
        <v>49.5</v>
      </c>
      <c r="AN86" s="29">
        <f t="shared" si="1"/>
        <v>50</v>
      </c>
      <c r="AO86" s="29">
        <f t="shared" si="1"/>
        <v>97</v>
      </c>
      <c r="AP86" s="29">
        <f t="shared" si="1"/>
        <v>100</v>
      </c>
      <c r="AQ86" s="29">
        <f t="shared" si="1"/>
        <v>100</v>
      </c>
      <c r="AR86" s="29">
        <f t="shared" si="1"/>
        <v>84</v>
      </c>
      <c r="AS86" s="29">
        <f t="shared" si="1"/>
        <v>92</v>
      </c>
      <c r="AT86" s="29"/>
      <c r="AU86" s="29">
        <f t="shared" si="1"/>
        <v>880</v>
      </c>
      <c r="AV86" s="29">
        <f t="shared" si="1"/>
        <v>88</v>
      </c>
      <c r="AW86" s="29"/>
      <c r="AX86" s="51">
        <f>MAX(AX4:AX82)</f>
        <v>91.12036316472114</v>
      </c>
      <c r="AY86" s="51"/>
      <c r="AZ86" s="51"/>
      <c r="BA86" s="51"/>
      <c r="BB86" s="51">
        <f>MAX(BB4:BB82)</f>
        <v>91.87036316472114</v>
      </c>
      <c r="BC86" s="56"/>
    </row>
    <row r="87" spans="1:55" ht="12">
      <c r="A87" s="7" t="s">
        <v>121</v>
      </c>
      <c r="E87" s="29">
        <f>AVERAGE(E4:E82)</f>
        <v>38.049367088607596</v>
      </c>
      <c r="F87" s="29">
        <f aca="true" t="shared" si="2" ref="F87:U87">AVERAGE(F4:F82)</f>
        <v>26.49367088607595</v>
      </c>
      <c r="G87" s="29">
        <f t="shared" si="2"/>
        <v>8.573417721518988</v>
      </c>
      <c r="H87" s="29">
        <f t="shared" si="2"/>
        <v>22.11012658227848</v>
      </c>
      <c r="I87" s="29">
        <f t="shared" si="2"/>
        <v>18.746835443037973</v>
      </c>
      <c r="J87" s="29">
        <f t="shared" si="2"/>
        <v>14.156962025316451</v>
      </c>
      <c r="K87" s="29">
        <f t="shared" si="2"/>
        <v>15.618987341772156</v>
      </c>
      <c r="L87" s="29">
        <f t="shared" si="2"/>
        <v>13.141772151898738</v>
      </c>
      <c r="M87" s="29">
        <f t="shared" si="2"/>
        <v>7.4202531645569625</v>
      </c>
      <c r="N87" s="29">
        <f t="shared" si="2"/>
        <v>14.59113924050633</v>
      </c>
      <c r="O87" s="29">
        <f t="shared" si="2"/>
        <v>15.126582278481013</v>
      </c>
      <c r="P87" s="29">
        <f t="shared" si="2"/>
        <v>19.49620253164557</v>
      </c>
      <c r="Q87" s="29">
        <f t="shared" si="2"/>
        <v>29.292405063291138</v>
      </c>
      <c r="R87" s="29">
        <f t="shared" si="2"/>
        <v>24.537974683544302</v>
      </c>
      <c r="S87" s="29">
        <f t="shared" si="2"/>
        <v>23.74177215189873</v>
      </c>
      <c r="T87" s="29">
        <f t="shared" si="2"/>
        <v>25.305063291139238</v>
      </c>
      <c r="U87" s="29">
        <f t="shared" si="2"/>
        <v>9.174683544303795</v>
      </c>
      <c r="V87" s="29"/>
      <c r="W87" s="29">
        <f>AVERAGE(W4:W82)</f>
        <v>325.5772151898734</v>
      </c>
      <c r="X87" s="29">
        <f>AVERAGE(X4:X82)</f>
        <v>63.34187065950847</v>
      </c>
      <c r="Y87" s="29"/>
      <c r="Z87" s="29"/>
      <c r="AA87" s="29">
        <f aca="true" t="shared" si="3" ref="AA87:AX87">AVERAGE(AA4:AA82)</f>
        <v>41.30379746835443</v>
      </c>
      <c r="AB87" s="29">
        <f t="shared" si="3"/>
        <v>39.063291139240505</v>
      </c>
      <c r="AC87" s="29">
        <f t="shared" si="3"/>
        <v>40.81012658227848</v>
      </c>
      <c r="AD87" s="29">
        <f t="shared" si="3"/>
        <v>39.177215189873415</v>
      </c>
      <c r="AE87" s="29">
        <f t="shared" si="3"/>
        <v>30.531645569620252</v>
      </c>
      <c r="AF87" s="29">
        <f t="shared" si="3"/>
        <v>36.063291139240505</v>
      </c>
      <c r="AG87" s="29">
        <f t="shared" si="3"/>
        <v>36.40506329113924</v>
      </c>
      <c r="AH87" s="29">
        <f t="shared" si="3"/>
        <v>38.037974683544306</v>
      </c>
      <c r="AI87" s="29">
        <f t="shared" si="3"/>
        <v>36.18987341772152</v>
      </c>
      <c r="AJ87" s="29">
        <f t="shared" si="3"/>
        <v>75.0182841068917</v>
      </c>
      <c r="AK87" s="29"/>
      <c r="AL87" s="29">
        <f t="shared" si="3"/>
        <v>32.43037974683544</v>
      </c>
      <c r="AM87" s="29">
        <f t="shared" si="3"/>
        <v>22.89240506329114</v>
      </c>
      <c r="AN87" s="29">
        <f t="shared" si="3"/>
        <v>37</v>
      </c>
      <c r="AO87" s="29">
        <f t="shared" si="3"/>
        <v>54.21518987341772</v>
      </c>
      <c r="AP87" s="29">
        <f t="shared" si="3"/>
        <v>61.36708860759494</v>
      </c>
      <c r="AQ87" s="29">
        <f t="shared" si="3"/>
        <v>60.379746835443036</v>
      </c>
      <c r="AR87" s="29">
        <f t="shared" si="3"/>
        <v>46.53125</v>
      </c>
      <c r="AS87" s="29">
        <f t="shared" si="3"/>
        <v>54.30769230769231</v>
      </c>
      <c r="AT87" s="29"/>
      <c r="AU87" s="29">
        <f t="shared" si="3"/>
        <v>525.367088607595</v>
      </c>
      <c r="AV87" s="29">
        <f t="shared" si="3"/>
        <v>52.536708860759475</v>
      </c>
      <c r="AW87" s="29"/>
      <c r="AX87" s="51">
        <f t="shared" si="3"/>
        <v>61.442213794348966</v>
      </c>
      <c r="AY87" s="51"/>
      <c r="AZ87" s="51"/>
      <c r="BA87" s="51"/>
      <c r="BB87" s="51">
        <f>AVERAGE(BB4:BB82)</f>
        <v>61.54347961713378</v>
      </c>
      <c r="BC87" s="56"/>
    </row>
    <row r="88" spans="48:55" ht="12">
      <c r="AV88" s="7" t="s">
        <v>3</v>
      </c>
      <c r="AX88" s="34">
        <f>(AX86-AX87)/5</f>
        <v>5.935629874074435</v>
      </c>
      <c r="AY88" s="34"/>
      <c r="AZ88" s="34"/>
      <c r="BA88" s="34"/>
      <c r="BB88" s="34"/>
      <c r="BC88" s="57"/>
    </row>
    <row r="89" spans="50:55" ht="12">
      <c r="AX89" s="34"/>
      <c r="AY89" s="34"/>
      <c r="AZ89" s="34"/>
      <c r="BA89" s="34"/>
      <c r="BB89" s="34"/>
      <c r="BC89" s="57"/>
    </row>
    <row r="90" spans="50:55" ht="12">
      <c r="AX90" s="34"/>
      <c r="AY90" s="34"/>
      <c r="AZ90" s="34"/>
      <c r="BA90" s="34"/>
      <c r="BB90" s="34"/>
      <c r="BC90" s="57"/>
    </row>
    <row r="91" spans="38:55" ht="12">
      <c r="AL91" s="52"/>
      <c r="AM91" s="53">
        <f>AX86</f>
        <v>91.12036316472114</v>
      </c>
      <c r="AN91" s="52"/>
      <c r="AO91" s="52"/>
      <c r="AP91" s="52"/>
      <c r="AX91" s="34"/>
      <c r="AY91" s="34"/>
      <c r="AZ91" s="34"/>
      <c r="BA91" s="34"/>
      <c r="BB91" s="34"/>
      <c r="BC91" s="57"/>
    </row>
    <row r="92" spans="38:55" ht="12">
      <c r="AL92" s="52" t="s">
        <v>4</v>
      </c>
      <c r="AM92" s="53">
        <f>AM91-$AX$88</f>
        <v>85.1847332906467</v>
      </c>
      <c r="AN92" s="52"/>
      <c r="AO92" s="52"/>
      <c r="AP92" s="52"/>
      <c r="AX92" s="34"/>
      <c r="AY92" s="34"/>
      <c r="AZ92" s="34"/>
      <c r="BA92" s="34"/>
      <c r="BB92" s="34"/>
      <c r="BC92" s="57"/>
    </row>
    <row r="93" spans="38:55" ht="12">
      <c r="AL93" s="52" t="s">
        <v>5</v>
      </c>
      <c r="AM93" s="53">
        <f aca="true" t="shared" si="4" ref="AM93:AM101">AM92-$AX$88</f>
        <v>79.24910341657227</v>
      </c>
      <c r="AN93" s="52"/>
      <c r="AO93" s="52" t="s">
        <v>6</v>
      </c>
      <c r="AP93" s="52"/>
      <c r="AX93" s="34"/>
      <c r="AY93" s="34"/>
      <c r="AZ93" s="34"/>
      <c r="BA93" s="34"/>
      <c r="BB93" s="34"/>
      <c r="BC93" s="57"/>
    </row>
    <row r="94" spans="38:55" ht="12">
      <c r="AL94" s="52" t="s">
        <v>7</v>
      </c>
      <c r="AM94" s="53">
        <f t="shared" si="4"/>
        <v>73.31347354249783</v>
      </c>
      <c r="AN94" s="52"/>
      <c r="AO94" s="52" t="s">
        <v>8</v>
      </c>
      <c r="AP94" s="52"/>
      <c r="AX94" s="34"/>
      <c r="AY94" s="34"/>
      <c r="AZ94" s="34"/>
      <c r="BA94" s="34"/>
      <c r="BB94" s="34"/>
      <c r="BC94" s="57"/>
    </row>
    <row r="95" spans="38:55" ht="12">
      <c r="AL95" s="52" t="s">
        <v>9</v>
      </c>
      <c r="AM95" s="53">
        <f t="shared" si="4"/>
        <v>67.3778436684234</v>
      </c>
      <c r="AN95" s="52"/>
      <c r="AO95" s="52"/>
      <c r="AP95" s="52"/>
      <c r="AX95" s="34"/>
      <c r="AY95" s="34"/>
      <c r="AZ95" s="34"/>
      <c r="BA95" s="34"/>
      <c r="BB95" s="34"/>
      <c r="BC95" s="57"/>
    </row>
    <row r="96" spans="38:55" ht="12">
      <c r="AL96" s="52" t="s">
        <v>10</v>
      </c>
      <c r="AM96" s="53">
        <f t="shared" si="4"/>
        <v>61.44221379434896</v>
      </c>
      <c r="AN96" s="52"/>
      <c r="AO96" s="52"/>
      <c r="AP96" s="52"/>
      <c r="AX96" s="34"/>
      <c r="AY96" s="34"/>
      <c r="AZ96" s="34"/>
      <c r="BA96" s="34"/>
      <c r="BB96" s="34"/>
      <c r="BC96" s="57"/>
    </row>
    <row r="97" spans="38:42" ht="12">
      <c r="AL97" s="52" t="s">
        <v>11</v>
      </c>
      <c r="AM97" s="53">
        <f t="shared" si="4"/>
        <v>55.50658392027452</v>
      </c>
      <c r="AN97" s="52"/>
      <c r="AO97" s="52"/>
      <c r="AP97" s="52"/>
    </row>
    <row r="98" spans="38:42" ht="12">
      <c r="AL98" s="52" t="s">
        <v>12</v>
      </c>
      <c r="AM98" s="53">
        <f t="shared" si="4"/>
        <v>49.570954046200086</v>
      </c>
      <c r="AN98" s="52"/>
      <c r="AO98" s="52"/>
      <c r="AP98" s="52"/>
    </row>
    <row r="99" spans="38:42" ht="12">
      <c r="AL99" s="52" t="s">
        <v>13</v>
      </c>
      <c r="AM99" s="53">
        <f t="shared" si="4"/>
        <v>43.63532417212565</v>
      </c>
      <c r="AN99" s="52"/>
      <c r="AO99" s="52"/>
      <c r="AP99" s="52"/>
    </row>
    <row r="100" spans="38:42" ht="12">
      <c r="AL100" s="52" t="s">
        <v>14</v>
      </c>
      <c r="AM100" s="53">
        <f t="shared" si="4"/>
        <v>37.69969429805121</v>
      </c>
      <c r="AN100" s="52"/>
      <c r="AO100" s="52"/>
      <c r="AP100" s="52"/>
    </row>
    <row r="101" spans="38:42" ht="12">
      <c r="AL101" s="52" t="s">
        <v>15</v>
      </c>
      <c r="AM101" s="53">
        <f t="shared" si="4"/>
        <v>31.764064423976777</v>
      </c>
      <c r="AN101" s="52"/>
      <c r="AO101" s="52"/>
      <c r="AP101" s="52"/>
    </row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</sheetData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Salamon</cp:lastModifiedBy>
  <cp:lastPrinted>2009-04-23T03:24:48Z</cp:lastPrinted>
  <dcterms:created xsi:type="dcterms:W3CDTF">2006-02-10T18:37:10Z</dcterms:created>
  <dcterms:modified xsi:type="dcterms:W3CDTF">2007-05-21T07:08:41Z</dcterms:modified>
  <cp:category/>
  <cp:version/>
  <cp:contentType/>
  <cp:contentStatus/>
  <cp:revision>1</cp:revision>
</cp:coreProperties>
</file>