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180" windowWidth="25040" windowHeight="17620" tabRatio="706" activeTab="0"/>
  </bookViews>
  <sheets>
    <sheet name="Sheet3" sheetId="1" r:id="rId1"/>
    <sheet name="3.9.4" sheetId="2" r:id="rId2"/>
    <sheet name="3.9.9" sheetId="3" r:id="rId3"/>
    <sheet name="Answer Report RP15" sheetId="4" r:id="rId4"/>
    <sheet name="Sensitivity Report 1" sheetId="5" r:id="rId5"/>
    <sheet name="Limits Report 1" sheetId="6" r:id="rId6"/>
    <sheet name="RP 15" sheetId="7" r:id="rId7"/>
    <sheet name="Answer Report 2" sheetId="8" r:id="rId8"/>
    <sheet name="Sensitivity Report 2" sheetId="9" r:id="rId9"/>
    <sheet name="Limits Report 2" sheetId="10" r:id="rId10"/>
    <sheet name="RP 15 simplified" sheetId="11" r:id="rId11"/>
  </sheets>
  <definedNames>
    <definedName name="anscount" hidden="1">2</definedName>
    <definedName name="Asold">'3.9.9'!$B$10</definedName>
    <definedName name="Bsold">'3.9.9'!$B$11</definedName>
    <definedName name="c_">'RP 15'!$B$3</definedName>
    <definedName name="Csold">'3.9.9'!$B$12</definedName>
    <definedName name="d">'RP 15'!$B$4</definedName>
    <definedName name="Dsold">'3.9.9'!$B$13</definedName>
    <definedName name="Left1">'3.9.9'!$B$6</definedName>
    <definedName name="Left2">'3.9.9'!$B$7</definedName>
    <definedName name="LeftA">'3.9.9'!$B$8</definedName>
    <definedName name="LeftB">'3.9.9'!$B$9</definedName>
    <definedName name="limcount" hidden="1">2</definedName>
    <definedName name="Proc1">'3.9.9'!$B$4</definedName>
    <definedName name="Proc2">'3.9.9'!$B$5</definedName>
    <definedName name="prod1">'Sheet3'!$B$1</definedName>
    <definedName name="prod2">'Sheet3'!$B$2</definedName>
    <definedName name="prod3">'Sheet3'!$B$3</definedName>
    <definedName name="prod4">'Sheet3'!$B$4</definedName>
    <definedName name="RawFor1">'3.9.9'!$B$2</definedName>
    <definedName name="RawFor2">'3.9.9'!$B$3</definedName>
    <definedName name="RawTot">'3.9.9'!$B$1</definedName>
    <definedName name="sencount" hidden="1">2</definedName>
    <definedName name="solver_adj" localSheetId="2" hidden="1">'3.9.9'!$B$2:$B$5,'3.9.9'!$B$12:$B$13,'3.9.9'!$B$10:$B$11</definedName>
    <definedName name="solver_adj" localSheetId="6" hidden="1">'RP 15'!$B$1:$B$4</definedName>
    <definedName name="solver_adj" localSheetId="10" hidden="1">'RP 15 simplified'!$B$1:$B$2</definedName>
    <definedName name="solver_adj" localSheetId="0" hidden="1">'Sheet3'!$B$1:$B$4</definedName>
    <definedName name="solver_cvg" localSheetId="2" hidden="1">0.0001</definedName>
    <definedName name="solver_cvg" localSheetId="6" hidden="1">0.0001</definedName>
    <definedName name="solver_cvg" localSheetId="10" hidden="1">0.0001</definedName>
    <definedName name="solver_cvg" localSheetId="0" hidden="1">0.0001</definedName>
    <definedName name="solver_drv" localSheetId="2" hidden="1">1</definedName>
    <definedName name="solver_drv" localSheetId="6" hidden="1">1</definedName>
    <definedName name="solver_drv" localSheetId="10" hidden="1">1</definedName>
    <definedName name="solver_drv" localSheetId="0" hidden="1">1</definedName>
    <definedName name="solver_est" localSheetId="2" hidden="1">1</definedName>
    <definedName name="solver_est" localSheetId="6" hidden="1">1</definedName>
    <definedName name="solver_est" localSheetId="10" hidden="1">1</definedName>
    <definedName name="solver_est" localSheetId="0" hidden="1">1</definedName>
    <definedName name="solver_itr" localSheetId="2" hidden="1">100</definedName>
    <definedName name="solver_itr" localSheetId="6" hidden="1">100</definedName>
    <definedName name="solver_itr" localSheetId="10" hidden="1">100</definedName>
    <definedName name="solver_itr" localSheetId="0" hidden="1">100</definedName>
    <definedName name="solver_lhs1" localSheetId="2" hidden="1">'3.9.9'!$B$2:$B$14</definedName>
    <definedName name="solver_lhs1" localSheetId="6" hidden="1">'RP 15'!$B$1:$B$4</definedName>
    <definedName name="solver_lhs1" localSheetId="10" hidden="1">'RP 15 simplified'!$B$1:$B$2</definedName>
    <definedName name="solver_lhs1" localSheetId="0" hidden="1">'Sheet3'!$B$1:$B$8</definedName>
    <definedName name="solver_lhs2" localSheetId="2" hidden="1">'3.9.9'!$B$10:$B$11</definedName>
    <definedName name="solver_lhs2" localSheetId="6" hidden="1">'RP 15'!$B$7:$B$12</definedName>
    <definedName name="solver_lhs2" localSheetId="10" hidden="1">'RP 15 simplified'!$B$5:$B$6</definedName>
    <definedName name="solver_lhs3" localSheetId="2" hidden="1">'3.9.9'!$B$14:$B$15</definedName>
    <definedName name="solver_lin" localSheetId="2" hidden="1">2</definedName>
    <definedName name="solver_lin" localSheetId="6" hidden="1">2</definedName>
    <definedName name="solver_lin" localSheetId="10" hidden="1">2</definedName>
    <definedName name="solver_lin" localSheetId="0" hidden="1">2</definedName>
    <definedName name="solver_neg" localSheetId="2" hidden="1">2</definedName>
    <definedName name="solver_neg" localSheetId="6" hidden="1">2</definedName>
    <definedName name="solver_neg" localSheetId="10" hidden="1">2</definedName>
    <definedName name="solver_neg" localSheetId="0" hidden="1">2</definedName>
    <definedName name="solver_num" localSheetId="2" hidden="1">3</definedName>
    <definedName name="solver_num" localSheetId="6" hidden="1">2</definedName>
    <definedName name="solver_num" localSheetId="10" hidden="1">2</definedName>
    <definedName name="solver_num" localSheetId="0" hidden="1">1</definedName>
    <definedName name="solver_nwt" localSheetId="2" hidden="1">1</definedName>
    <definedName name="solver_nwt" localSheetId="6" hidden="1">1</definedName>
    <definedName name="solver_nwt" localSheetId="10" hidden="1">1</definedName>
    <definedName name="solver_nwt" localSheetId="0" hidden="1">1</definedName>
    <definedName name="solver_opt" localSheetId="2" hidden="1">'3.9.9'!$B$17</definedName>
    <definedName name="solver_opt" localSheetId="6" hidden="1">'RP 15'!$B$15</definedName>
    <definedName name="solver_opt" localSheetId="10" hidden="1">'RP 15 simplified'!$B$9</definedName>
    <definedName name="solver_opt" localSheetId="0" hidden="1">'Sheet3'!$B$10</definedName>
    <definedName name="solver_pre" localSheetId="2" hidden="1">0.000001</definedName>
    <definedName name="solver_pre" localSheetId="6" hidden="1">0.000001</definedName>
    <definedName name="solver_pre" localSheetId="10" hidden="1">0.000001</definedName>
    <definedName name="solver_pre" localSheetId="0" hidden="1">0.000001</definedName>
    <definedName name="solver_rel1" localSheetId="2" hidden="1">3</definedName>
    <definedName name="solver_rel1" localSheetId="6" hidden="1">3</definedName>
    <definedName name="solver_rel1" localSheetId="10" hidden="1">3</definedName>
    <definedName name="solver_rel1" localSheetId="0" hidden="1">3</definedName>
    <definedName name="solver_rel2" localSheetId="2" hidden="1">1</definedName>
    <definedName name="solver_rel2" localSheetId="6" hidden="1">1</definedName>
    <definedName name="solver_rel2" localSheetId="10" hidden="1">1</definedName>
    <definedName name="solver_rel3" localSheetId="2" hidden="1">1</definedName>
    <definedName name="solver_rhs1" localSheetId="2" hidden="1">0</definedName>
    <definedName name="solver_rhs1" localSheetId="6" hidden="1">0</definedName>
    <definedName name="solver_rhs1" localSheetId="10" hidden="1">0</definedName>
    <definedName name="solver_rhs1" localSheetId="0" hidden="1">0</definedName>
    <definedName name="solver_rhs2" localSheetId="2" hidden="1">'3.9.9'!$D$10:$D$11</definedName>
    <definedName name="solver_rhs2" localSheetId="6" hidden="1">'RP 15'!$D$7:$D$12</definedName>
    <definedName name="solver_rhs2" localSheetId="10" hidden="1">'RP 15 simplified'!$D$5:$D$6</definedName>
    <definedName name="solver_rhs3" localSheetId="2" hidden="1">'3.9.9'!$D$14:$D$15</definedName>
    <definedName name="solver_scl" localSheetId="2" hidden="1">2</definedName>
    <definedName name="solver_scl" localSheetId="6" hidden="1">2</definedName>
    <definedName name="solver_scl" localSheetId="10" hidden="1">2</definedName>
    <definedName name="solver_scl" localSheetId="0" hidden="1">2</definedName>
    <definedName name="solver_sho" localSheetId="2" hidden="1">2</definedName>
    <definedName name="solver_sho" localSheetId="6" hidden="1">2</definedName>
    <definedName name="solver_sho" localSheetId="10" hidden="1">2</definedName>
    <definedName name="solver_sho" localSheetId="0" hidden="1">2</definedName>
    <definedName name="solver_tim" localSheetId="2" hidden="1">100</definedName>
    <definedName name="solver_tim" localSheetId="6" hidden="1">100</definedName>
    <definedName name="solver_tim" localSheetId="10" hidden="1">100</definedName>
    <definedName name="solver_tim" localSheetId="0" hidden="1">100</definedName>
    <definedName name="solver_tol" localSheetId="2" hidden="1">0.05</definedName>
    <definedName name="solver_tol" localSheetId="6" hidden="1">0.05</definedName>
    <definedName name="solver_tol" localSheetId="10" hidden="1">0.05</definedName>
    <definedName name="solver_tol" localSheetId="0" hidden="1">0.05</definedName>
    <definedName name="solver_typ" localSheetId="2" hidden="1">1</definedName>
    <definedName name="solver_typ" localSheetId="6" hidden="1">1</definedName>
    <definedName name="solver_typ" localSheetId="10" hidden="1">1</definedName>
    <definedName name="solver_typ" localSheetId="0" hidden="1">2</definedName>
    <definedName name="solver_val" localSheetId="2" hidden="1">0</definedName>
    <definedName name="solver_val" localSheetId="6" hidden="1">0</definedName>
    <definedName name="solver_val" localSheetId="10" hidden="1">0</definedName>
    <definedName name="solver_val" localSheetId="0" hidden="1">0</definedName>
    <definedName name="WasteRiver">'3.9.9'!$B$14</definedName>
    <definedName name="x1_">'RP 15'!$B$1</definedName>
    <definedName name="x2_">'RP 15'!$B$2</definedName>
    <definedName name="xmod1">'RP 15 simplified'!$B$1</definedName>
    <definedName name="xmod2">'RP 15 simplified'!$B$2</definedName>
  </definedNames>
  <calcPr fullCalcOnLoad="1"/>
</workbook>
</file>

<file path=xl/sharedStrings.xml><?xml version="1.0" encoding="utf-8"?>
<sst xmlns="http://schemas.openxmlformats.org/spreadsheetml/2006/main" count="294" uniqueCount="111">
  <si>
    <t>x1</t>
  </si>
  <si>
    <t>x2</t>
  </si>
  <si>
    <t>c</t>
  </si>
  <si>
    <t>d</t>
  </si>
  <si>
    <t>A</t>
  </si>
  <si>
    <t>B</t>
  </si>
  <si>
    <t>L</t>
  </si>
  <si>
    <t>R</t>
  </si>
  <si>
    <t>&lt;=</t>
  </si>
  <si>
    <t>-C</t>
  </si>
  <si>
    <t>revenue-cost</t>
  </si>
  <si>
    <t>Microsoft Excel 11.3 Answer Report</t>
  </si>
  <si>
    <t>Worksheet: [Workbook6]RP 15</t>
  </si>
  <si>
    <t>Report Created: 4/10/2007 4:21:13 AM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</si>
  <si>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</si>
  <si>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</si>
  <si>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</si>
  <si>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</si>
  <si>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</si>
  <si>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</si>
  <si>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</si>
  <si>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</si>
  <si>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</si>
  <si>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</si>
  <si>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</si>
  <si>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$B$15</t>
  </si>
  <si>
    <t>$B$1</t>
  </si>
  <si>
    <t>x1_</t>
  </si>
  <si>
    <t>$B$2</t>
  </si>
  <si>
    <t>x2_</t>
  </si>
  <si>
    <t>$B$3</t>
  </si>
  <si>
    <t>c_</t>
  </si>
  <si>
    <t>$B$4</t>
  </si>
  <si>
    <t>$B$7</t>
  </si>
  <si>
    <t>$B$7&lt;=$D$7</t>
  </si>
  <si>
    <t>Binding</t>
  </si>
  <si>
    <t>$B$8</t>
  </si>
  <si>
    <t>$B$8&lt;=$D$8</t>
  </si>
  <si>
    <t>Not Binding</t>
  </si>
  <si>
    <t>$B$9</t>
  </si>
  <si>
    <t>$B$9&lt;=$D$9</t>
  </si>
  <si>
    <t>$B$10</t>
  </si>
  <si>
    <t>$B$10&lt;=$D$10</t>
  </si>
  <si>
    <t>$B$11</t>
  </si>
  <si>
    <t>$B$11&lt;=$D$11</t>
  </si>
  <si>
    <t>$B$12</t>
  </si>
  <si>
    <t>$B$12&lt;=$D$12</t>
  </si>
  <si>
    <t>$B$1&gt;=0</t>
  </si>
  <si>
    <t>$B$2&gt;=0</t>
  </si>
  <si>
    <t>$B$3&gt;=0</t>
  </si>
  <si>
    <t>$B$4&gt;=0</t>
  </si>
  <si>
    <t>Microsoft Excel 11.3 Sensitivity Report</t>
  </si>
  <si>
    <t>Report Created: 4/10/2007 4:21:14 AM</t>
  </si>
  <si>
    <t>Final</t>
  </si>
  <si>
    <t>Value</t>
  </si>
  <si>
    <t>Reduced</t>
  </si>
  <si>
    <t>Gradient</t>
  </si>
  <si>
    <t>Lagrange</t>
  </si>
  <si>
    <t>Multiplier</t>
  </si>
  <si>
    <t>Microsoft Excel 11.3 Limits Report</t>
  </si>
  <si>
    <t>Report Created: 4/10/2007 4:21:16 AM</t>
  </si>
  <si>
    <t>Target</t>
  </si>
  <si>
    <t>Adjustable</t>
  </si>
  <si>
    <t>Lower</t>
  </si>
  <si>
    <t>Limit</t>
  </si>
  <si>
    <t>Result</t>
  </si>
  <si>
    <t>Upper</t>
  </si>
  <si>
    <t>xmod1</t>
  </si>
  <si>
    <t>xmod2</t>
  </si>
  <si>
    <t>Worksheet: [Workbook6]RP 15 simplified</t>
  </si>
  <si>
    <t>Report Created: 4/10/2007 4:53:32 AM</t>
  </si>
  <si>
    <t>$B$5</t>
  </si>
  <si>
    <t>$B$5&lt;=$D$5</t>
  </si>
  <si>
    <t>$B$6</t>
  </si>
  <si>
    <t>$B$6&lt;=$D$6</t>
  </si>
  <si>
    <t>Report Created: 4/10/2007 4:53:33 AM</t>
  </si>
  <si>
    <t>Report Created: 4/10/2007 4:53:34 AM</t>
  </si>
  <si>
    <t>RawTot</t>
  </si>
  <si>
    <t>RawFor1</t>
  </si>
  <si>
    <t>RawFor2</t>
  </si>
  <si>
    <t>Proc1</t>
  </si>
  <si>
    <t>Proc2</t>
  </si>
  <si>
    <t>Left1</t>
  </si>
  <si>
    <t>Left2</t>
  </si>
  <si>
    <t>Asold</t>
  </si>
  <si>
    <t>Bsold</t>
  </si>
  <si>
    <t>Csold</t>
  </si>
  <si>
    <t>Dsold</t>
  </si>
  <si>
    <t>WasteRiver</t>
  </si>
  <si>
    <t>LeftA</t>
  </si>
  <si>
    <t>LeftB</t>
  </si>
  <si>
    <t>Labor</t>
  </si>
  <si>
    <t>Profit</t>
  </si>
  <si>
    <t>PROD1SOLD</t>
  </si>
  <si>
    <t>PROD1TO2</t>
  </si>
  <si>
    <t>PROD1TO3</t>
  </si>
  <si>
    <t>PROD2TO3</t>
  </si>
  <si>
    <t>RAW</t>
  </si>
  <si>
    <t>PROD2SOLD</t>
  </si>
  <si>
    <t>PROD3</t>
  </si>
  <si>
    <t>LABOR</t>
  </si>
  <si>
    <t>PROFIT</t>
  </si>
  <si>
    <t>prod1</t>
  </si>
  <si>
    <t>prod2</t>
  </si>
  <si>
    <t>prod3</t>
  </si>
  <si>
    <t>prod4</t>
  </si>
  <si>
    <t>Inv1</t>
  </si>
  <si>
    <t>Inv2</t>
  </si>
  <si>
    <t>Inv3</t>
  </si>
  <si>
    <t>Inv4</t>
  </si>
  <si>
    <t>net cost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</si>
</sst>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1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2" fontId="0" fillId="0" borderId="3" xfId="0" applyNumberFormat="1" applyFill="1" applyBorder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10" sqref="B10"/>
    </sheetView>
  </sheetViews>
  <sheetFormatPr defaultColWidth="11.00390625" defaultRowHeight="12.75"/>
  <sheetData>
    <row r="1" spans="1:2" ht="12.75">
      <c r="A1" t="s">
        <v>102</v>
      </c>
      <c r="B1" s="2">
        <v>115</v>
      </c>
    </row>
    <row r="2" spans="1:2" ht="12.75">
      <c r="A2" t="s">
        <v>103</v>
      </c>
      <c r="B2" s="2">
        <v>0</v>
      </c>
    </row>
    <row r="3" spans="1:2" ht="12.75">
      <c r="A3" t="s">
        <v>104</v>
      </c>
      <c r="B3" s="2">
        <v>170</v>
      </c>
    </row>
    <row r="4" spans="1:2" ht="12.75">
      <c r="A4" t="s">
        <v>105</v>
      </c>
      <c r="B4" s="2">
        <v>0</v>
      </c>
    </row>
    <row r="5" spans="1:2" ht="12.75">
      <c r="A5" t="s">
        <v>106</v>
      </c>
      <c r="B5">
        <f>prod1-50</f>
        <v>65</v>
      </c>
    </row>
    <row r="6" spans="1:2" ht="12.75">
      <c r="A6" t="s">
        <v>107</v>
      </c>
      <c r="B6">
        <f>B5+prod2-65</f>
        <v>0</v>
      </c>
    </row>
    <row r="7" spans="1:2" ht="12.75">
      <c r="A7" t="s">
        <v>108</v>
      </c>
      <c r="B7">
        <f>B6+prod3-100</f>
        <v>70</v>
      </c>
    </row>
    <row r="8" spans="1:2" ht="12.75">
      <c r="A8" t="s">
        <v>109</v>
      </c>
      <c r="B8">
        <f>B7+prod4-70</f>
        <v>0</v>
      </c>
    </row>
    <row r="10" spans="1:2" ht="12.75">
      <c r="A10" t="s">
        <v>110</v>
      </c>
      <c r="B10">
        <f>5*prod1+8*prod2+4*prod3+7*prod4+2*(B5+B6+B7+B8)-6*B8</f>
        <v>1525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5.00390625" style="0" bestFit="1" customWidth="1"/>
    <col min="3" max="3" width="11.25390625" style="0" bestFit="1" customWidth="1"/>
    <col min="4" max="4" width="5.625" style="0" customWidth="1"/>
    <col min="5" max="5" width="2.25390625" style="0" customWidth="1"/>
    <col min="6" max="6" width="5.875" style="0" customWidth="1"/>
    <col min="7" max="7" width="12.00390625" style="0" bestFit="1" customWidth="1"/>
    <col min="8" max="8" width="2.25390625" style="0" customWidth="1"/>
    <col min="9" max="9" width="5.875" style="0" customWidth="1"/>
    <col min="10" max="10" width="7.625" style="0" bestFit="1" customWidth="1"/>
  </cols>
  <sheetData>
    <row r="1" ht="12.75">
      <c r="A1" s="3" t="s">
        <v>59</v>
      </c>
    </row>
    <row r="2" ht="12.75">
      <c r="A2" s="3" t="s">
        <v>69</v>
      </c>
    </row>
    <row r="3" ht="12.75">
      <c r="A3" s="3" t="s">
        <v>76</v>
      </c>
    </row>
    <row r="5" ht="13.5" thickBot="1"/>
    <row r="6" spans="2:4" ht="12.75">
      <c r="B6" s="9"/>
      <c r="C6" s="9" t="s">
        <v>61</v>
      </c>
      <c r="D6" s="9"/>
    </row>
    <row r="7" spans="2:4" ht="13.5" thickBot="1">
      <c r="B7" s="10" t="s">
        <v>15</v>
      </c>
      <c r="C7" s="10" t="s">
        <v>16</v>
      </c>
      <c r="D7" s="10" t="s">
        <v>54</v>
      </c>
    </row>
    <row r="8" spans="2:4" ht="13.5" thickBot="1">
      <c r="B8" s="4" t="s">
        <v>39</v>
      </c>
      <c r="C8" s="4" t="s">
        <v>10</v>
      </c>
      <c r="D8" s="7">
        <v>1520</v>
      </c>
    </row>
    <row r="10" ht="13.5" thickBot="1"/>
    <row r="11" spans="2:10" ht="12.75">
      <c r="B11" s="9"/>
      <c r="C11" s="9" t="s">
        <v>62</v>
      </c>
      <c r="D11" s="9"/>
      <c r="F11" s="9" t="s">
        <v>63</v>
      </c>
      <c r="G11" s="9" t="s">
        <v>61</v>
      </c>
      <c r="I11" s="9" t="s">
        <v>66</v>
      </c>
      <c r="J11" s="9" t="s">
        <v>61</v>
      </c>
    </row>
    <row r="12" spans="2:10" ht="13.5" thickBot="1">
      <c r="B12" s="10" t="s">
        <v>15</v>
      </c>
      <c r="C12" s="10" t="s">
        <v>16</v>
      </c>
      <c r="D12" s="10" t="s">
        <v>54</v>
      </c>
      <c r="F12" s="10" t="s">
        <v>64</v>
      </c>
      <c r="G12" s="10" t="s">
        <v>65</v>
      </c>
      <c r="I12" s="10" t="s">
        <v>64</v>
      </c>
      <c r="J12" s="10" t="s">
        <v>65</v>
      </c>
    </row>
    <row r="13" spans="2:10" ht="12.75">
      <c r="B13" s="6" t="s">
        <v>26</v>
      </c>
      <c r="C13" s="6" t="s">
        <v>67</v>
      </c>
      <c r="D13" s="12">
        <v>1.4033219031261981E-14</v>
      </c>
      <c r="F13" s="12">
        <v>1.4033219031261981E-14</v>
      </c>
      <c r="G13" s="12">
        <v>1520</v>
      </c>
      <c r="I13" s="12">
        <v>1.4033219031261981E-14</v>
      </c>
      <c r="J13" s="12">
        <v>1520</v>
      </c>
    </row>
    <row r="14" spans="2:10" ht="13.5" thickBot="1">
      <c r="B14" s="4" t="s">
        <v>28</v>
      </c>
      <c r="C14" s="4" t="s">
        <v>68</v>
      </c>
      <c r="D14" s="7">
        <v>20</v>
      </c>
      <c r="F14" s="7">
        <v>0</v>
      </c>
      <c r="G14" s="7">
        <v>6.45528075438051E-13</v>
      </c>
      <c r="I14" s="7">
        <v>20</v>
      </c>
      <c r="J14" s="7">
        <v>1520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B15" sqref="B15"/>
    </sheetView>
  </sheetViews>
  <sheetFormatPr defaultColWidth="11.00390625" defaultRowHeight="12.75"/>
  <sheetData>
    <row r="1" spans="1:2" ht="12.75">
      <c r="A1" t="s">
        <v>67</v>
      </c>
      <c r="B1" s="11">
        <v>1.4033219031261981E-14</v>
      </c>
    </row>
    <row r="2" spans="1:2" ht="12.75">
      <c r="A2" t="s">
        <v>68</v>
      </c>
      <c r="B2" s="2">
        <v>20</v>
      </c>
    </row>
    <row r="3" spans="1:2" ht="12.75">
      <c r="A3" t="s">
        <v>4</v>
      </c>
      <c r="B3">
        <f>2*xmod1+3*xmod2</f>
        <v>60.00000000000003</v>
      </c>
    </row>
    <row r="4" spans="1:2" ht="12.75">
      <c r="A4" t="s">
        <v>5</v>
      </c>
      <c r="B4">
        <f>xmod1+2*xmod2</f>
        <v>40.000000000000014</v>
      </c>
    </row>
    <row r="5" spans="1:4" ht="12.75">
      <c r="A5" t="s">
        <v>6</v>
      </c>
      <c r="B5">
        <f>B3</f>
        <v>60.00000000000003</v>
      </c>
      <c r="C5" t="s">
        <v>8</v>
      </c>
      <c r="D5">
        <v>60</v>
      </c>
    </row>
    <row r="6" spans="1:4" ht="12.75">
      <c r="A6" t="s">
        <v>7</v>
      </c>
      <c r="B6">
        <f>B4</f>
        <v>40.000000000000014</v>
      </c>
      <c r="C6" t="s">
        <v>8</v>
      </c>
      <c r="D6">
        <v>40</v>
      </c>
    </row>
    <row r="9" spans="1:2" ht="12.75">
      <c r="A9" t="s">
        <v>10</v>
      </c>
      <c r="B9">
        <f>16*B3+14*B4</f>
        <v>1520.0000000000007</v>
      </c>
    </row>
    <row r="14" ht="12.75">
      <c r="B14">
        <f>16*60+14*40</f>
        <v>1520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5" sqref="B5"/>
    </sheetView>
  </sheetViews>
  <sheetFormatPr defaultColWidth="11.00390625" defaultRowHeight="12.75"/>
  <sheetData>
    <row r="1" spans="1:2" ht="12.75">
      <c r="A1" t="s">
        <v>93</v>
      </c>
      <c r="B1" s="2">
        <v>1</v>
      </c>
    </row>
    <row r="2" spans="1:2" ht="12.75">
      <c r="A2" t="s">
        <v>94</v>
      </c>
      <c r="B2" s="2">
        <v>2</v>
      </c>
    </row>
    <row r="3" spans="1:2" ht="12.75">
      <c r="A3" t="s">
        <v>95</v>
      </c>
      <c r="B3" s="2">
        <v>3</v>
      </c>
    </row>
    <row r="4" spans="1:2" ht="12.75">
      <c r="A4" t="s">
        <v>96</v>
      </c>
      <c r="B4" s="2">
        <v>4</v>
      </c>
    </row>
    <row r="5" ht="12.75">
      <c r="A5" t="s">
        <v>97</v>
      </c>
    </row>
    <row r="6" ht="12.75">
      <c r="A6" t="s">
        <v>98</v>
      </c>
    </row>
    <row r="7" ht="12.75">
      <c r="A7" t="s">
        <v>99</v>
      </c>
    </row>
    <row r="8" ht="12.75">
      <c r="A8" t="s">
        <v>100</v>
      </c>
    </row>
    <row r="10" ht="12.75">
      <c r="A10" t="s">
        <v>101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8" sqref="B8"/>
    </sheetView>
  </sheetViews>
  <sheetFormatPr defaultColWidth="11.00390625" defaultRowHeight="12.75"/>
  <sheetData>
    <row r="1" spans="1:2" ht="12.75">
      <c r="A1" t="s">
        <v>77</v>
      </c>
      <c r="B1" s="13">
        <f>RawFor1+RawFor2</f>
        <v>1742.5742574257424</v>
      </c>
    </row>
    <row r="2" spans="1:2" ht="12.75">
      <c r="A2" t="s">
        <v>78</v>
      </c>
      <c r="B2" s="11">
        <v>1356.4356435643563</v>
      </c>
    </row>
    <row r="3" spans="1:2" ht="12.75">
      <c r="A3" t="s">
        <v>79</v>
      </c>
      <c r="B3" s="11">
        <v>386.13861386138615</v>
      </c>
    </row>
    <row r="4" spans="1:2" ht="12.75">
      <c r="A4" t="s">
        <v>80</v>
      </c>
      <c r="B4" s="11">
        <v>1158.4158415841584</v>
      </c>
    </row>
    <row r="5" spans="1:2" ht="12.75">
      <c r="A5" t="s">
        <v>81</v>
      </c>
      <c r="B5" s="11">
        <v>7.640952765379803E-15</v>
      </c>
    </row>
    <row r="6" spans="1:2" ht="12.75">
      <c r="A6" t="s">
        <v>82</v>
      </c>
      <c r="B6" s="13">
        <f>2*RawFor1-2*Proc1-Proc2-2*Csold</f>
        <v>-3.410605131648481E-13</v>
      </c>
    </row>
    <row r="7" spans="1:2" ht="12.75">
      <c r="A7" t="s">
        <v>83</v>
      </c>
      <c r="B7" s="13">
        <f>3*RawFor2-Proc1-2*Proc2-2*Dsold</f>
        <v>-1.5281905530759605E-14</v>
      </c>
    </row>
    <row r="8" spans="1:2" ht="12.75">
      <c r="A8" t="s">
        <v>89</v>
      </c>
      <c r="B8" s="13">
        <f>Proc1-Asold</f>
        <v>0</v>
      </c>
    </row>
    <row r="9" spans="1:2" ht="12.75">
      <c r="A9" t="s">
        <v>90</v>
      </c>
      <c r="B9" s="13">
        <f>Proc2-Bsold</f>
        <v>2.4007631120531756E-23</v>
      </c>
    </row>
    <row r="10" spans="1:4" ht="12.75">
      <c r="A10" t="s">
        <v>84</v>
      </c>
      <c r="B10" s="11">
        <v>1158.4158415841582</v>
      </c>
      <c r="C10" t="s">
        <v>8</v>
      </c>
      <c r="D10">
        <v>5000</v>
      </c>
    </row>
    <row r="11" spans="1:4" ht="12.75">
      <c r="A11" t="s">
        <v>85</v>
      </c>
      <c r="B11" s="11">
        <v>7.640952741372171E-15</v>
      </c>
      <c r="C11" t="s">
        <v>8</v>
      </c>
      <c r="D11">
        <v>5000</v>
      </c>
    </row>
    <row r="12" spans="1:2" ht="12.75">
      <c r="A12" t="s">
        <v>86</v>
      </c>
      <c r="B12" s="11">
        <v>198.019801980198</v>
      </c>
    </row>
    <row r="13" spans="1:2" ht="12.75">
      <c r="A13" t="s">
        <v>87</v>
      </c>
      <c r="B13" s="11">
        <v>0</v>
      </c>
    </row>
    <row r="14" spans="1:4" ht="12.75">
      <c r="A14" t="s">
        <v>88</v>
      </c>
      <c r="B14" s="13">
        <f>Proc1+0.8*Proc2-0.8*Csold-1.2*Dsold</f>
        <v>1000</v>
      </c>
      <c r="C14" t="s">
        <v>8</v>
      </c>
      <c r="D14">
        <v>1000</v>
      </c>
    </row>
    <row r="15" spans="1:4" ht="12.75">
      <c r="A15" t="s">
        <v>91</v>
      </c>
      <c r="B15" s="13">
        <f>2*RawFor1+2*RawFor2+2*Proc1+3*Proc2+Csold+Dsold</f>
        <v>6000</v>
      </c>
      <c r="C15" t="s">
        <v>8</v>
      </c>
      <c r="D15">
        <v>6000</v>
      </c>
    </row>
    <row r="16" ht="12.75">
      <c r="B16" s="13"/>
    </row>
    <row r="17" spans="1:2" ht="12.75">
      <c r="A17" t="s">
        <v>92</v>
      </c>
      <c r="B17" s="13">
        <f>-2*RawFor1-4*RawFor2-Proc1-8*Proc2+7*Csold+2*Dsold-6*RawTot+18*Asold+24*Bsold</f>
        <v>6366.336633663363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C1">
      <selection activeCell="A1" sqref="A1"/>
    </sheetView>
  </sheetViews>
  <sheetFormatPr defaultColWidth="11.00390625" defaultRowHeight="12.75"/>
  <cols>
    <col min="1" max="1" width="2.25390625" style="0" customWidth="1"/>
    <col min="2" max="2" width="6.00390625" style="0" bestFit="1" customWidth="1"/>
    <col min="3" max="3" width="11.25390625" style="0" bestFit="1" customWidth="1"/>
    <col min="4" max="4" width="12.25390625" style="0" bestFit="1" customWidth="1"/>
    <col min="5" max="5" width="13.375" style="0" bestFit="1" customWidth="1"/>
    <col min="6" max="6" width="10.00390625" style="0" bestFit="1" customWidth="1"/>
    <col min="7" max="7" width="5.25390625" style="0" customWidth="1"/>
  </cols>
  <sheetData>
    <row r="1" ht="12.75">
      <c r="A1" s="3" t="s">
        <v>11</v>
      </c>
    </row>
    <row r="2" ht="12.75">
      <c r="A2" s="3" t="s">
        <v>12</v>
      </c>
    </row>
    <row r="3" ht="12.75">
      <c r="A3" s="3" t="s">
        <v>13</v>
      </c>
    </row>
    <row r="6" ht="13.5" thickBot="1">
      <c r="A6" t="s">
        <v>14</v>
      </c>
    </row>
    <row r="7" spans="2:5" ht="13.5" thickBot="1">
      <c r="B7" s="5" t="s">
        <v>15</v>
      </c>
      <c r="C7" s="5" t="s">
        <v>16</v>
      </c>
      <c r="D7" s="5" t="s">
        <v>17</v>
      </c>
      <c r="E7" s="5" t="s">
        <v>18</v>
      </c>
    </row>
    <row r="8" spans="2:5" ht="13.5" thickBot="1">
      <c r="B8" s="4" t="s">
        <v>25</v>
      </c>
      <c r="C8" s="4" t="s">
        <v>10</v>
      </c>
      <c r="D8" s="7">
        <v>1220</v>
      </c>
      <c r="E8" s="7">
        <v>1220</v>
      </c>
    </row>
    <row r="11" ht="13.5" thickBot="1">
      <c r="A11" t="s">
        <v>19</v>
      </c>
    </row>
    <row r="12" spans="2:5" ht="13.5" thickBot="1">
      <c r="B12" s="5" t="s">
        <v>15</v>
      </c>
      <c r="C12" s="5" t="s">
        <v>16</v>
      </c>
      <c r="D12" s="5" t="s">
        <v>17</v>
      </c>
      <c r="E12" s="5" t="s">
        <v>18</v>
      </c>
    </row>
    <row r="13" spans="2:5" ht="12.75">
      <c r="B13" s="6" t="s">
        <v>26</v>
      </c>
      <c r="C13" s="6" t="s">
        <v>27</v>
      </c>
      <c r="D13" s="8">
        <v>30</v>
      </c>
      <c r="E13" s="8">
        <v>30</v>
      </c>
    </row>
    <row r="14" spans="2:5" ht="12.75">
      <c r="B14" s="6" t="s">
        <v>28</v>
      </c>
      <c r="C14" s="6" t="s">
        <v>29</v>
      </c>
      <c r="D14" s="8">
        <v>0</v>
      </c>
      <c r="E14" s="8">
        <v>0</v>
      </c>
    </row>
    <row r="15" spans="2:5" ht="12.75">
      <c r="B15" s="6" t="s">
        <v>30</v>
      </c>
      <c r="C15" s="6" t="s">
        <v>31</v>
      </c>
      <c r="D15" s="8">
        <v>10</v>
      </c>
      <c r="E15" s="8">
        <v>10</v>
      </c>
    </row>
    <row r="16" spans="2:5" ht="13.5" thickBot="1">
      <c r="B16" s="4" t="s">
        <v>32</v>
      </c>
      <c r="C16" s="4" t="s">
        <v>3</v>
      </c>
      <c r="D16" s="7">
        <v>20</v>
      </c>
      <c r="E16" s="7">
        <v>20</v>
      </c>
    </row>
    <row r="19" ht="13.5" thickBot="1">
      <c r="A19" t="s">
        <v>20</v>
      </c>
    </row>
    <row r="20" spans="2:7" ht="13.5" thickBot="1">
      <c r="B20" s="5" t="s">
        <v>15</v>
      </c>
      <c r="C20" s="5" t="s">
        <v>16</v>
      </c>
      <c r="D20" s="5" t="s">
        <v>21</v>
      </c>
      <c r="E20" s="5" t="s">
        <v>22</v>
      </c>
      <c r="F20" s="5" t="s">
        <v>23</v>
      </c>
      <c r="G20" s="5" t="s">
        <v>24</v>
      </c>
    </row>
    <row r="21" spans="2:7" ht="12.75">
      <c r="B21" s="6" t="s">
        <v>33</v>
      </c>
      <c r="C21" s="6" t="s">
        <v>6</v>
      </c>
      <c r="D21" s="8">
        <v>60</v>
      </c>
      <c r="E21" s="6" t="s">
        <v>34</v>
      </c>
      <c r="F21" s="6" t="s">
        <v>35</v>
      </c>
      <c r="G21" s="6">
        <v>0</v>
      </c>
    </row>
    <row r="22" spans="2:7" ht="12.75">
      <c r="B22" s="6" t="s">
        <v>36</v>
      </c>
      <c r="C22" s="6" t="s">
        <v>7</v>
      </c>
      <c r="D22" s="8">
        <v>30</v>
      </c>
      <c r="E22" s="6" t="s">
        <v>37</v>
      </c>
      <c r="F22" s="6" t="s">
        <v>38</v>
      </c>
      <c r="G22" s="6">
        <v>10</v>
      </c>
    </row>
    <row r="23" spans="2:7" ht="12.75">
      <c r="B23" s="6" t="s">
        <v>39</v>
      </c>
      <c r="C23" s="6" t="s">
        <v>9</v>
      </c>
      <c r="D23" s="8">
        <v>-10</v>
      </c>
      <c r="E23" s="6" t="s">
        <v>40</v>
      </c>
      <c r="F23" s="6" t="s">
        <v>38</v>
      </c>
      <c r="G23" s="6">
        <v>10</v>
      </c>
    </row>
    <row r="24" spans="2:7" ht="12.75">
      <c r="B24" s="6" t="s">
        <v>41</v>
      </c>
      <c r="C24" s="6" t="s">
        <v>9</v>
      </c>
      <c r="D24" s="8">
        <v>-10</v>
      </c>
      <c r="E24" s="6" t="s">
        <v>42</v>
      </c>
      <c r="F24" s="6" t="s">
        <v>35</v>
      </c>
      <c r="G24" s="6">
        <v>0</v>
      </c>
    </row>
    <row r="25" spans="2:7" ht="12.75">
      <c r="B25" s="6" t="s">
        <v>43</v>
      </c>
      <c r="C25" s="6" t="s">
        <v>3</v>
      </c>
      <c r="D25" s="8">
        <v>20</v>
      </c>
      <c r="E25" s="6" t="s">
        <v>44</v>
      </c>
      <c r="F25" s="6" t="s">
        <v>35</v>
      </c>
      <c r="G25" s="6">
        <v>0</v>
      </c>
    </row>
    <row r="26" spans="2:7" ht="12.75">
      <c r="B26" s="6" t="s">
        <v>45</v>
      </c>
      <c r="C26" s="6" t="s">
        <v>3</v>
      </c>
      <c r="D26" s="8">
        <v>20</v>
      </c>
      <c r="E26" s="6" t="s">
        <v>46</v>
      </c>
      <c r="F26" s="6" t="s">
        <v>38</v>
      </c>
      <c r="G26" s="6">
        <v>10</v>
      </c>
    </row>
    <row r="27" spans="2:7" ht="12.75">
      <c r="B27" s="6" t="s">
        <v>26</v>
      </c>
      <c r="C27" s="6" t="s">
        <v>27</v>
      </c>
      <c r="D27" s="8">
        <v>30</v>
      </c>
      <c r="E27" s="6" t="s">
        <v>47</v>
      </c>
      <c r="F27" s="6" t="s">
        <v>38</v>
      </c>
      <c r="G27" s="8">
        <v>30</v>
      </c>
    </row>
    <row r="28" spans="2:7" ht="12.75">
      <c r="B28" s="6" t="s">
        <v>28</v>
      </c>
      <c r="C28" s="6" t="s">
        <v>29</v>
      </c>
      <c r="D28" s="8">
        <v>0</v>
      </c>
      <c r="E28" s="6" t="s">
        <v>48</v>
      </c>
      <c r="F28" s="6" t="s">
        <v>35</v>
      </c>
      <c r="G28" s="8">
        <v>0</v>
      </c>
    </row>
    <row r="29" spans="2:7" ht="12.75">
      <c r="B29" s="6" t="s">
        <v>30</v>
      </c>
      <c r="C29" s="6" t="s">
        <v>31</v>
      </c>
      <c r="D29" s="8">
        <v>10</v>
      </c>
      <c r="E29" s="6" t="s">
        <v>49</v>
      </c>
      <c r="F29" s="6" t="s">
        <v>38</v>
      </c>
      <c r="G29" s="8">
        <v>10</v>
      </c>
    </row>
    <row r="30" spans="2:7" ht="13.5" thickBot="1">
      <c r="B30" s="4" t="s">
        <v>32</v>
      </c>
      <c r="C30" s="4" t="s">
        <v>3</v>
      </c>
      <c r="D30" s="7">
        <v>20</v>
      </c>
      <c r="E30" s="4" t="s">
        <v>50</v>
      </c>
      <c r="F30" s="4" t="s">
        <v>38</v>
      </c>
      <c r="G30" s="7">
        <v>20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6.00390625" style="0" bestFit="1" customWidth="1"/>
    <col min="3" max="3" width="5.75390625" style="0" customWidth="1"/>
    <col min="4" max="4" width="5.625" style="0" customWidth="1"/>
    <col min="5" max="5" width="8.625" style="0" customWidth="1"/>
  </cols>
  <sheetData>
    <row r="1" ht="12.75">
      <c r="A1" s="3" t="s">
        <v>51</v>
      </c>
    </row>
    <row r="2" ht="12.75">
      <c r="A2" s="3" t="s">
        <v>12</v>
      </c>
    </row>
    <row r="3" ht="12.75">
      <c r="A3" s="3" t="s">
        <v>52</v>
      </c>
    </row>
    <row r="6" ht="13.5" thickBot="1">
      <c r="A6" t="s">
        <v>19</v>
      </c>
    </row>
    <row r="7" spans="2:5" ht="12.75">
      <c r="B7" s="9"/>
      <c r="C7" s="9"/>
      <c r="D7" s="9" t="s">
        <v>53</v>
      </c>
      <c r="E7" s="9" t="s">
        <v>55</v>
      </c>
    </row>
    <row r="8" spans="2:5" ht="13.5" thickBot="1">
      <c r="B8" s="10" t="s">
        <v>15</v>
      </c>
      <c r="C8" s="10" t="s">
        <v>16</v>
      </c>
      <c r="D8" s="10" t="s">
        <v>54</v>
      </c>
      <c r="E8" s="10" t="s">
        <v>56</v>
      </c>
    </row>
    <row r="9" spans="2:5" ht="12.75">
      <c r="B9" s="6" t="s">
        <v>26</v>
      </c>
      <c r="C9" s="6" t="s">
        <v>27</v>
      </c>
      <c r="D9" s="8">
        <v>30</v>
      </c>
      <c r="E9" s="8">
        <v>0</v>
      </c>
    </row>
    <row r="10" spans="2:5" ht="12.75">
      <c r="B10" s="6" t="s">
        <v>28</v>
      </c>
      <c r="C10" s="6" t="s">
        <v>29</v>
      </c>
      <c r="D10" s="8">
        <v>0</v>
      </c>
      <c r="E10" s="8">
        <v>-1</v>
      </c>
    </row>
    <row r="11" spans="2:5" ht="12.75">
      <c r="B11" s="6" t="s">
        <v>30</v>
      </c>
      <c r="C11" s="6" t="s">
        <v>31</v>
      </c>
      <c r="D11" s="8">
        <v>10</v>
      </c>
      <c r="E11" s="8">
        <v>0</v>
      </c>
    </row>
    <row r="12" spans="2:5" ht="13.5" thickBot="1">
      <c r="B12" s="4" t="s">
        <v>32</v>
      </c>
      <c r="C12" s="4" t="s">
        <v>3</v>
      </c>
      <c r="D12" s="7">
        <v>20</v>
      </c>
      <c r="E12" s="7">
        <v>0</v>
      </c>
    </row>
    <row r="14" ht="13.5" thickBot="1">
      <c r="A14" t="s">
        <v>20</v>
      </c>
    </row>
    <row r="15" spans="2:5" ht="12.75">
      <c r="B15" s="9"/>
      <c r="C15" s="9"/>
      <c r="D15" s="9" t="s">
        <v>53</v>
      </c>
      <c r="E15" s="9" t="s">
        <v>57</v>
      </c>
    </row>
    <row r="16" spans="2:5" ht="13.5" thickBot="1">
      <c r="B16" s="10" t="s">
        <v>15</v>
      </c>
      <c r="C16" s="10" t="s">
        <v>16</v>
      </c>
      <c r="D16" s="10" t="s">
        <v>54</v>
      </c>
      <c r="E16" s="10" t="s">
        <v>58</v>
      </c>
    </row>
    <row r="17" spans="2:5" ht="12.75">
      <c r="B17" s="6" t="s">
        <v>33</v>
      </c>
      <c r="C17" s="6" t="s">
        <v>6</v>
      </c>
      <c r="D17" s="8">
        <v>60</v>
      </c>
      <c r="E17" s="8">
        <v>15</v>
      </c>
    </row>
    <row r="18" spans="2:5" ht="12.75">
      <c r="B18" s="6" t="s">
        <v>36</v>
      </c>
      <c r="C18" s="6" t="s">
        <v>7</v>
      </c>
      <c r="D18" s="8">
        <v>30</v>
      </c>
      <c r="E18" s="8">
        <v>0</v>
      </c>
    </row>
    <row r="19" spans="2:5" ht="12.75">
      <c r="B19" s="6" t="s">
        <v>39</v>
      </c>
      <c r="C19" s="6" t="s">
        <v>9</v>
      </c>
      <c r="D19" s="8">
        <v>-10</v>
      </c>
      <c r="E19" s="8">
        <v>0</v>
      </c>
    </row>
    <row r="20" spans="2:5" ht="12.75">
      <c r="B20" s="6" t="s">
        <v>41</v>
      </c>
      <c r="C20" s="6" t="s">
        <v>9</v>
      </c>
      <c r="D20" s="8">
        <v>-10</v>
      </c>
      <c r="E20" s="8">
        <v>2</v>
      </c>
    </row>
    <row r="21" spans="2:5" ht="12.75">
      <c r="B21" s="6" t="s">
        <v>43</v>
      </c>
      <c r="C21" s="6" t="s">
        <v>3</v>
      </c>
      <c r="D21" s="8">
        <v>20</v>
      </c>
      <c r="E21" s="8">
        <v>14</v>
      </c>
    </row>
    <row r="22" spans="2:5" ht="13.5" thickBot="1">
      <c r="B22" s="4" t="s">
        <v>45</v>
      </c>
      <c r="C22" s="4" t="s">
        <v>3</v>
      </c>
      <c r="D22" s="7">
        <v>20</v>
      </c>
      <c r="E22" s="7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6.00390625" style="0" bestFit="1" customWidth="1"/>
    <col min="3" max="3" width="11.25390625" style="0" bestFit="1" customWidth="1"/>
    <col min="4" max="4" width="5.625" style="0" customWidth="1"/>
    <col min="5" max="5" width="2.25390625" style="0" customWidth="1"/>
    <col min="6" max="6" width="5.875" style="0" customWidth="1"/>
    <col min="7" max="7" width="6.25390625" style="0" customWidth="1"/>
    <col min="8" max="8" width="2.25390625" style="0" customWidth="1"/>
    <col min="9" max="9" width="5.875" style="0" customWidth="1"/>
    <col min="10" max="10" width="6.25390625" style="0" customWidth="1"/>
  </cols>
  <sheetData>
    <row r="1" ht="12.75">
      <c r="A1" s="3" t="s">
        <v>59</v>
      </c>
    </row>
    <row r="2" ht="12.75">
      <c r="A2" s="3" t="s">
        <v>12</v>
      </c>
    </row>
    <row r="3" ht="12.75">
      <c r="A3" s="3" t="s">
        <v>60</v>
      </c>
    </row>
    <row r="5" ht="13.5" thickBot="1"/>
    <row r="6" spans="2:4" ht="12.75">
      <c r="B6" s="9"/>
      <c r="C6" s="9" t="s">
        <v>61</v>
      </c>
      <c r="D6" s="9"/>
    </row>
    <row r="7" spans="2:4" ht="13.5" thickBot="1">
      <c r="B7" s="10" t="s">
        <v>15</v>
      </c>
      <c r="C7" s="10" t="s">
        <v>16</v>
      </c>
      <c r="D7" s="10" t="s">
        <v>54</v>
      </c>
    </row>
    <row r="8" spans="2:4" ht="13.5" thickBot="1">
      <c r="B8" s="4" t="s">
        <v>25</v>
      </c>
      <c r="C8" s="4" t="s">
        <v>10</v>
      </c>
      <c r="D8" s="7">
        <v>1220</v>
      </c>
    </row>
    <row r="10" ht="13.5" thickBot="1"/>
    <row r="11" spans="2:10" ht="12.75">
      <c r="B11" s="9"/>
      <c r="C11" s="9" t="s">
        <v>62</v>
      </c>
      <c r="D11" s="9"/>
      <c r="F11" s="9" t="s">
        <v>63</v>
      </c>
      <c r="G11" s="9" t="s">
        <v>61</v>
      </c>
      <c r="I11" s="9" t="s">
        <v>66</v>
      </c>
      <c r="J11" s="9" t="s">
        <v>61</v>
      </c>
    </row>
    <row r="12" spans="2:10" ht="13.5" thickBot="1">
      <c r="B12" s="10" t="s">
        <v>15</v>
      </c>
      <c r="C12" s="10" t="s">
        <v>16</v>
      </c>
      <c r="D12" s="10" t="s">
        <v>54</v>
      </c>
      <c r="F12" s="10" t="s">
        <v>64</v>
      </c>
      <c r="G12" s="10" t="s">
        <v>65</v>
      </c>
      <c r="I12" s="10" t="s">
        <v>64</v>
      </c>
      <c r="J12" s="10" t="s">
        <v>65</v>
      </c>
    </row>
    <row r="13" spans="2:10" ht="12.75">
      <c r="B13" s="6" t="s">
        <v>26</v>
      </c>
      <c r="C13" s="6" t="s">
        <v>27</v>
      </c>
      <c r="D13" s="8">
        <v>30</v>
      </c>
      <c r="F13" s="8">
        <v>20</v>
      </c>
      <c r="G13" s="8">
        <v>900</v>
      </c>
      <c r="I13" s="8">
        <v>30</v>
      </c>
      <c r="J13" s="8">
        <v>1220</v>
      </c>
    </row>
    <row r="14" spans="2:10" ht="12.75">
      <c r="B14" s="6" t="s">
        <v>28</v>
      </c>
      <c r="C14" s="6" t="s">
        <v>29</v>
      </c>
      <c r="D14" s="8">
        <v>0</v>
      </c>
      <c r="F14" s="8">
        <v>0</v>
      </c>
      <c r="G14" s="8">
        <v>1220</v>
      </c>
      <c r="I14" s="8">
        <v>0</v>
      </c>
      <c r="J14" s="8">
        <v>1220</v>
      </c>
    </row>
    <row r="15" spans="2:10" ht="12.75">
      <c r="B15" s="6" t="s">
        <v>30</v>
      </c>
      <c r="C15" s="6" t="s">
        <v>31</v>
      </c>
      <c r="D15" s="8">
        <v>10</v>
      </c>
      <c r="F15" s="8">
        <v>10</v>
      </c>
      <c r="G15" s="8">
        <v>1220</v>
      </c>
      <c r="I15" s="6" t="e">
        <v>#N/A</v>
      </c>
      <c r="J15" s="6" t="e">
        <v>#N/A</v>
      </c>
    </row>
    <row r="16" spans="2:10" ht="13.5" thickBot="1">
      <c r="B16" s="4" t="s">
        <v>32</v>
      </c>
      <c r="C16" s="4" t="s">
        <v>3</v>
      </c>
      <c r="D16" s="7">
        <v>20</v>
      </c>
      <c r="F16" s="7">
        <v>0</v>
      </c>
      <c r="G16" s="7">
        <v>940</v>
      </c>
      <c r="I16" s="7">
        <v>20</v>
      </c>
      <c r="J16" s="7">
        <v>1220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15" sqref="A1:D15"/>
    </sheetView>
  </sheetViews>
  <sheetFormatPr defaultColWidth="11.00390625" defaultRowHeight="12.75"/>
  <sheetData>
    <row r="1" spans="1:2" ht="12.75">
      <c r="A1" t="s">
        <v>0</v>
      </c>
      <c r="B1" s="2">
        <v>30</v>
      </c>
    </row>
    <row r="2" spans="1:2" ht="12.75">
      <c r="A2" t="s">
        <v>1</v>
      </c>
      <c r="B2" s="2">
        <v>0</v>
      </c>
    </row>
    <row r="3" spans="1:2" ht="12.75">
      <c r="A3" t="s">
        <v>2</v>
      </c>
      <c r="B3" s="2">
        <v>10</v>
      </c>
    </row>
    <row r="4" spans="1:2" ht="12.75">
      <c r="A4" t="s">
        <v>3</v>
      </c>
      <c r="B4" s="2">
        <v>20</v>
      </c>
    </row>
    <row r="5" spans="1:2" ht="12.75">
      <c r="A5" t="s">
        <v>4</v>
      </c>
      <c r="B5">
        <f>2*x1_+3*x2_</f>
        <v>60</v>
      </c>
    </row>
    <row r="6" spans="1:2" ht="12.75">
      <c r="A6" t="s">
        <v>5</v>
      </c>
      <c r="B6">
        <f>x1_+2*x2_</f>
        <v>30</v>
      </c>
    </row>
    <row r="7" spans="1:4" ht="12.75">
      <c r="A7" t="s">
        <v>6</v>
      </c>
      <c r="B7">
        <f>2*x1_+3*x2_</f>
        <v>60</v>
      </c>
      <c r="C7" t="s">
        <v>8</v>
      </c>
      <c r="D7">
        <v>60</v>
      </c>
    </row>
    <row r="8" spans="1:4" ht="12.75">
      <c r="A8" t="s">
        <v>7</v>
      </c>
      <c r="B8">
        <f>x1_+2*x2_</f>
        <v>30</v>
      </c>
      <c r="C8" t="s">
        <v>8</v>
      </c>
      <c r="D8">
        <v>40</v>
      </c>
    </row>
    <row r="9" spans="1:4" ht="12.75">
      <c r="A9" s="1" t="s">
        <v>9</v>
      </c>
      <c r="B9">
        <f>-c_</f>
        <v>-10</v>
      </c>
      <c r="C9" t="s">
        <v>8</v>
      </c>
      <c r="D9">
        <v>0</v>
      </c>
    </row>
    <row r="10" spans="1:4" ht="12.75">
      <c r="A10" s="1" t="s">
        <v>9</v>
      </c>
      <c r="B10">
        <f>-c_</f>
        <v>-10</v>
      </c>
      <c r="C10" t="s">
        <v>8</v>
      </c>
      <c r="D10">
        <f>20-B6</f>
        <v>-10</v>
      </c>
    </row>
    <row r="11" spans="1:4" ht="12.75">
      <c r="A11" t="s">
        <v>3</v>
      </c>
      <c r="B11">
        <f>d</f>
        <v>20</v>
      </c>
      <c r="C11" t="s">
        <v>8</v>
      </c>
      <c r="D11">
        <v>20</v>
      </c>
    </row>
    <row r="12" spans="1:4" ht="12.75">
      <c r="A12" t="s">
        <v>3</v>
      </c>
      <c r="B12">
        <f>d</f>
        <v>20</v>
      </c>
      <c r="C12" t="s">
        <v>8</v>
      </c>
      <c r="D12">
        <f>B6</f>
        <v>30</v>
      </c>
    </row>
    <row r="15" spans="1:2" ht="12.75">
      <c r="A15" t="s">
        <v>10</v>
      </c>
      <c r="B15">
        <f>16*B5+14*d-2*c_</f>
        <v>1220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.25390625" style="0" customWidth="1"/>
    <col min="2" max="2" width="5.00390625" style="0" bestFit="1" customWidth="1"/>
    <col min="3" max="3" width="11.25390625" style="0" bestFit="1" customWidth="1"/>
    <col min="4" max="4" width="12.25390625" style="0" bestFit="1" customWidth="1"/>
    <col min="5" max="5" width="11.375" style="0" bestFit="1" customWidth="1"/>
    <col min="6" max="6" width="10.00390625" style="0" bestFit="1" customWidth="1"/>
    <col min="7" max="7" width="5.25390625" style="0" customWidth="1"/>
  </cols>
  <sheetData>
    <row r="1" ht="12.75">
      <c r="A1" s="3" t="s">
        <v>11</v>
      </c>
    </row>
    <row r="2" ht="12.75">
      <c r="A2" s="3" t="s">
        <v>69</v>
      </c>
    </row>
    <row r="3" ht="12.75">
      <c r="A3" s="3" t="s">
        <v>70</v>
      </c>
    </row>
    <row r="6" ht="13.5" thickBot="1">
      <c r="A6" t="s">
        <v>14</v>
      </c>
    </row>
    <row r="7" spans="2:5" ht="13.5" thickBot="1">
      <c r="B7" s="5" t="s">
        <v>15</v>
      </c>
      <c r="C7" s="5" t="s">
        <v>16</v>
      </c>
      <c r="D7" s="5" t="s">
        <v>17</v>
      </c>
      <c r="E7" s="5" t="s">
        <v>18</v>
      </c>
    </row>
    <row r="8" spans="2:5" ht="13.5" thickBot="1">
      <c r="B8" s="4" t="s">
        <v>39</v>
      </c>
      <c r="C8" s="4" t="s">
        <v>10</v>
      </c>
      <c r="D8" s="7">
        <v>1520</v>
      </c>
      <c r="E8" s="7">
        <v>1520</v>
      </c>
    </row>
    <row r="11" ht="13.5" thickBot="1">
      <c r="A11" t="s">
        <v>19</v>
      </c>
    </row>
    <row r="12" spans="2:5" ht="13.5" thickBot="1">
      <c r="B12" s="5" t="s">
        <v>15</v>
      </c>
      <c r="C12" s="5" t="s">
        <v>16</v>
      </c>
      <c r="D12" s="5" t="s">
        <v>17</v>
      </c>
      <c r="E12" s="5" t="s">
        <v>18</v>
      </c>
    </row>
    <row r="13" spans="2:5" ht="12.75">
      <c r="B13" s="6" t="s">
        <v>26</v>
      </c>
      <c r="C13" s="6" t="s">
        <v>67</v>
      </c>
      <c r="D13" s="12">
        <v>1.4033219031262E-14</v>
      </c>
      <c r="E13" s="12">
        <v>1.4033219031261981E-14</v>
      </c>
    </row>
    <row r="14" spans="2:5" ht="13.5" thickBot="1">
      <c r="B14" s="4" t="s">
        <v>28</v>
      </c>
      <c r="C14" s="4" t="s">
        <v>68</v>
      </c>
      <c r="D14" s="7">
        <v>20</v>
      </c>
      <c r="E14" s="7">
        <v>20</v>
      </c>
    </row>
    <row r="17" ht="13.5" thickBot="1">
      <c r="A17" t="s">
        <v>20</v>
      </c>
    </row>
    <row r="18" spans="2:7" ht="13.5" thickBot="1">
      <c r="B18" s="5" t="s">
        <v>15</v>
      </c>
      <c r="C18" s="5" t="s">
        <v>16</v>
      </c>
      <c r="D18" s="5" t="s">
        <v>21</v>
      </c>
      <c r="E18" s="5" t="s">
        <v>22</v>
      </c>
      <c r="F18" s="5" t="s">
        <v>23</v>
      </c>
      <c r="G18" s="5" t="s">
        <v>24</v>
      </c>
    </row>
    <row r="19" spans="2:7" ht="12.75">
      <c r="B19" s="6" t="s">
        <v>71</v>
      </c>
      <c r="C19" s="6" t="s">
        <v>6</v>
      </c>
      <c r="D19" s="8">
        <v>60</v>
      </c>
      <c r="E19" s="6" t="s">
        <v>72</v>
      </c>
      <c r="F19" s="6" t="s">
        <v>35</v>
      </c>
      <c r="G19" s="6">
        <v>0</v>
      </c>
    </row>
    <row r="20" spans="2:7" ht="12.75">
      <c r="B20" s="6" t="s">
        <v>73</v>
      </c>
      <c r="C20" s="6" t="s">
        <v>7</v>
      </c>
      <c r="D20" s="8">
        <v>40</v>
      </c>
      <c r="E20" s="6" t="s">
        <v>74</v>
      </c>
      <c r="F20" s="6" t="s">
        <v>35</v>
      </c>
      <c r="G20" s="6">
        <v>0</v>
      </c>
    </row>
    <row r="21" spans="2:7" ht="12.75">
      <c r="B21" s="6" t="s">
        <v>26</v>
      </c>
      <c r="C21" s="6" t="s">
        <v>67</v>
      </c>
      <c r="D21" s="12">
        <v>1.4033219031261981E-14</v>
      </c>
      <c r="E21" s="6" t="s">
        <v>47</v>
      </c>
      <c r="F21" s="6" t="s">
        <v>35</v>
      </c>
      <c r="G21" s="12">
        <v>0</v>
      </c>
    </row>
    <row r="22" spans="2:7" ht="13.5" thickBot="1">
      <c r="B22" s="4" t="s">
        <v>28</v>
      </c>
      <c r="C22" s="4" t="s">
        <v>68</v>
      </c>
      <c r="D22" s="7">
        <v>20</v>
      </c>
      <c r="E22" s="4" t="s">
        <v>48</v>
      </c>
      <c r="F22" s="4" t="s">
        <v>38</v>
      </c>
      <c r="G22" s="7">
        <v>20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5.00390625" style="0" bestFit="1" customWidth="1"/>
    <col min="3" max="3" width="6.625" style="0" bestFit="1" customWidth="1"/>
    <col min="4" max="4" width="5.625" style="0" customWidth="1"/>
    <col min="5" max="5" width="8.625" style="0" customWidth="1"/>
  </cols>
  <sheetData>
    <row r="1" ht="12.75">
      <c r="A1" s="3" t="s">
        <v>51</v>
      </c>
    </row>
    <row r="2" ht="12.75">
      <c r="A2" s="3" t="s">
        <v>69</v>
      </c>
    </row>
    <row r="3" ht="12.75">
      <c r="A3" s="3" t="s">
        <v>75</v>
      </c>
    </row>
    <row r="6" ht="13.5" thickBot="1">
      <c r="A6" t="s">
        <v>19</v>
      </c>
    </row>
    <row r="7" spans="2:5" ht="12.75">
      <c r="B7" s="9"/>
      <c r="C7" s="9"/>
      <c r="D7" s="9" t="s">
        <v>53</v>
      </c>
      <c r="E7" s="9" t="s">
        <v>55</v>
      </c>
    </row>
    <row r="8" spans="2:5" ht="13.5" thickBot="1">
      <c r="B8" s="10" t="s">
        <v>15</v>
      </c>
      <c r="C8" s="10" t="s">
        <v>16</v>
      </c>
      <c r="D8" s="10" t="s">
        <v>54</v>
      </c>
      <c r="E8" s="10" t="s">
        <v>56</v>
      </c>
    </row>
    <row r="9" spans="2:5" ht="12.75">
      <c r="B9" s="6" t="s">
        <v>26</v>
      </c>
      <c r="C9" s="6" t="s">
        <v>67</v>
      </c>
      <c r="D9" s="12">
        <v>1.4033219031261981E-14</v>
      </c>
      <c r="E9" s="12">
        <v>0</v>
      </c>
    </row>
    <row r="10" spans="2:5" ht="13.5" thickBot="1">
      <c r="B10" s="4" t="s">
        <v>28</v>
      </c>
      <c r="C10" s="4" t="s">
        <v>68</v>
      </c>
      <c r="D10" s="7">
        <v>20</v>
      </c>
      <c r="E10" s="7">
        <v>0</v>
      </c>
    </row>
    <row r="12" ht="13.5" thickBot="1">
      <c r="A12" t="s">
        <v>20</v>
      </c>
    </row>
    <row r="13" spans="2:5" ht="12.75">
      <c r="B13" s="9"/>
      <c r="C13" s="9"/>
      <c r="D13" s="9" t="s">
        <v>53</v>
      </c>
      <c r="E13" s="9" t="s">
        <v>57</v>
      </c>
    </row>
    <row r="14" spans="2:5" ht="13.5" thickBot="1">
      <c r="B14" s="10" t="s">
        <v>15</v>
      </c>
      <c r="C14" s="10" t="s">
        <v>16</v>
      </c>
      <c r="D14" s="10" t="s">
        <v>54</v>
      </c>
      <c r="E14" s="10" t="s">
        <v>58</v>
      </c>
    </row>
    <row r="15" spans="2:5" ht="12.75">
      <c r="B15" s="6" t="s">
        <v>71</v>
      </c>
      <c r="C15" s="6" t="s">
        <v>6</v>
      </c>
      <c r="D15" s="8">
        <v>60</v>
      </c>
      <c r="E15" s="8">
        <v>16</v>
      </c>
    </row>
    <row r="16" spans="2:5" ht="13.5" thickBot="1">
      <c r="B16" s="4" t="s">
        <v>73</v>
      </c>
      <c r="C16" s="4" t="s">
        <v>7</v>
      </c>
      <c r="D16" s="7">
        <v>40</v>
      </c>
      <c r="E16" s="7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Diego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Salamon</dc:creator>
  <cp:keywords/>
  <dc:description/>
  <cp:lastModifiedBy>Peter Salamon</cp:lastModifiedBy>
  <dcterms:created xsi:type="dcterms:W3CDTF">2007-04-10T11:09:50Z</dcterms:created>
  <cp:category/>
  <cp:version/>
  <cp:contentType/>
  <cp:contentStatus/>
</cp:coreProperties>
</file>