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980" windowHeight="15480" activeTab="3"/>
  </bookViews>
  <sheets>
    <sheet name="Prob3 17" sheetId="1" r:id="rId1"/>
    <sheet name="Prob3 40" sheetId="2" r:id="rId2"/>
    <sheet name="Prob3 44" sheetId="3" r:id="rId3"/>
    <sheet name="Prob3 49" sheetId="4" r:id="rId4"/>
  </sheets>
  <definedNames>
    <definedName name="A_sold">'Prob3 40'!$B$3</definedName>
    <definedName name="B_sold">'Prob3 40'!$B$4</definedName>
    <definedName name="FirstMonthInvestFor1">'Prob3 49'!$B$1</definedName>
    <definedName name="FirstMonthInvestFor2">'Prob3 49'!$B$2</definedName>
    <definedName name="FirstMonthInvestFor3">'Prob3 49'!$B$3</definedName>
    <definedName name="FirstMonthInvestFor4">'Prob3 49'!$B$4</definedName>
    <definedName name="FourthMonthInvestFor1">'Prob3 49'!$B$10</definedName>
    <definedName name="Raw_Bought">'Prob3 40'!$B$1</definedName>
    <definedName name="Raw_Produced">'Prob3 40'!$B$2</definedName>
    <definedName name="SecondMonthInvestFor1">'Prob3 49'!$B$5</definedName>
    <definedName name="SecondMonthInvestFor2">'Prob3 49'!$B$6</definedName>
    <definedName name="SecondMonthInvestFor3">'Prob3 49'!$B$7</definedName>
    <definedName name="solver_adj" localSheetId="0" hidden="1">'Prob3 17'!$B$1:$B$4</definedName>
    <definedName name="solver_adj" localSheetId="1" hidden="1">'Prob3 40'!$B$1:$B$4</definedName>
    <definedName name="solver_adj" localSheetId="2" hidden="1">'Prob3 44'!$B$1:$B$5,'Prob3 44'!$B$9:$B$14</definedName>
    <definedName name="solver_adj" localSheetId="3" hidden="1">'Prob3 49'!$B$1:$B$10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0" hidden="1">'Prob3 17'!$B$6:$B$7</definedName>
    <definedName name="solver_lhs1" localSheetId="1" hidden="1">'Prob3 40'!$B$1:$B$4</definedName>
    <definedName name="solver_lhs1" localSheetId="2" hidden="1">'Prob3 44'!$B$1:$B$14</definedName>
    <definedName name="solver_lhs1" localSheetId="3" hidden="1">'Prob3 49'!$B$1:$B$10</definedName>
    <definedName name="solver_lhs2" localSheetId="1" hidden="1">'Prob3 40'!$B$6:$B$7</definedName>
    <definedName name="solver_lhs2" localSheetId="2" hidden="1">'Prob3 44'!$B$6:$B$8</definedName>
    <definedName name="solver_lhs2" localSheetId="3" hidden="1">'Prob3 49'!$B$17:$B$21</definedName>
    <definedName name="solver_lhs3" localSheetId="1" hidden="1">'Prob3 40'!$B$12</definedName>
    <definedName name="solver_lhs3" localSheetId="2" hidden="1">'Prob3 44'!$B$16:$B$17</definedName>
    <definedName name="solver_lhs4" localSheetId="2" hidden="1">'Prob3 44'!$B$19:$B$20</definedName>
    <definedName name="solver_lin" localSheetId="0" hidden="1">1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0" hidden="1">1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0" hidden="1">1</definedName>
    <definedName name="solver_num" localSheetId="1" hidden="1">3</definedName>
    <definedName name="solver_num" localSheetId="2" hidden="1">4</definedName>
    <definedName name="solver_num" localSheetId="3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'Prob3 17'!$B$9</definedName>
    <definedName name="solver_opt" localSheetId="1" hidden="1">'Prob3 40'!$B$10</definedName>
    <definedName name="solver_opt" localSheetId="2" hidden="1">'Prob3 44'!$B$24</definedName>
    <definedName name="solver_opt" localSheetId="3" hidden="1">'Prob3 49'!$B$21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0" hidden="1">1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2" localSheetId="1" hidden="1">1</definedName>
    <definedName name="solver_rel2" localSheetId="2" hidden="1">3</definedName>
    <definedName name="solver_rel2" localSheetId="3" hidden="1">3</definedName>
    <definedName name="solver_rel3" localSheetId="1" hidden="1">2</definedName>
    <definedName name="solver_rel3" localSheetId="2" hidden="1">1</definedName>
    <definedName name="solver_rel4" localSheetId="2" hidden="1">3</definedName>
    <definedName name="solver_rhs1" localSheetId="0" hidden="1">'Prob3 17'!$D$6:$D$7</definedName>
    <definedName name="solver_rhs1" localSheetId="1" hidden="1">0</definedName>
    <definedName name="solver_rhs1" localSheetId="2" hidden="1">0</definedName>
    <definedName name="solver_rhs1" localSheetId="3" hidden="1">0</definedName>
    <definedName name="solver_rhs2" localSheetId="1" hidden="1">'Prob3 40'!$D$6:$D$7</definedName>
    <definedName name="solver_rhs2" localSheetId="2" hidden="1">'Prob3 44'!$D$6:$D$8</definedName>
    <definedName name="solver_rhs2" localSheetId="3" hidden="1">0</definedName>
    <definedName name="solver_rhs3" localSheetId="1" hidden="1">'Prob3 40'!$D$12</definedName>
    <definedName name="solver_rhs3" localSheetId="2" hidden="1">'Prob3 44'!$D$16:$D$17</definedName>
    <definedName name="solver_rhs4" localSheetId="2" hidden="1">'Prob3 44'!$D$19:$D$20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ThirdMonthInvestFor1">'Prob3 49'!$B$8</definedName>
    <definedName name="ThirdMonthInvestFor2">'Prob3 49'!$B$9</definedName>
  </definedNames>
  <calcPr fullCalcOnLoad="1"/>
</workbook>
</file>

<file path=xl/sharedStrings.xml><?xml version="1.0" encoding="utf-8"?>
<sst xmlns="http://schemas.openxmlformats.org/spreadsheetml/2006/main" count="129" uniqueCount="55">
  <si>
    <t>Raw Bought</t>
  </si>
  <si>
    <t>Raw Produced</t>
  </si>
  <si>
    <t>A sold</t>
  </si>
  <si>
    <t>A total</t>
  </si>
  <si>
    <t>B sold</t>
  </si>
  <si>
    <t>revenue</t>
  </si>
  <si>
    <t>cost</t>
  </si>
  <si>
    <t>profit</t>
  </si>
  <si>
    <t>TimeLine1</t>
  </si>
  <si>
    <t>TimeLine2</t>
  </si>
  <si>
    <t>&lt;=</t>
  </si>
  <si>
    <t>=</t>
  </si>
  <si>
    <t>Total Raw used</t>
  </si>
  <si>
    <t>Crude Method 2</t>
  </si>
  <si>
    <t>Crack 6 tro 8</t>
  </si>
  <si>
    <t>Crack 8 to 10</t>
  </si>
  <si>
    <t>Grade 6 produced (after cracking)</t>
  </si>
  <si>
    <t>Grade 8 produced (after cracking)</t>
  </si>
  <si>
    <t>Crude Method 3</t>
  </si>
  <si>
    <t>Crude Method 1</t>
  </si>
  <si>
    <t>Grade 10 produced (after cracking)</t>
  </si>
  <si>
    <t>Gr6toGas</t>
  </si>
  <si>
    <t>Gr6toHeatingOil</t>
  </si>
  <si>
    <t>Gr8toGas</t>
  </si>
  <si>
    <t>Gr8toHeatingOil</t>
  </si>
  <si>
    <t>Gr10toGas</t>
  </si>
  <si>
    <t>Gr10toHeatingOil</t>
  </si>
  <si>
    <t>Gas Produced</t>
  </si>
  <si>
    <t>Heating Oil Produced</t>
  </si>
  <si>
    <t>&gt;=</t>
  </si>
  <si>
    <t>Grade Gas</t>
  </si>
  <si>
    <t>Grade Heating Oil</t>
  </si>
  <si>
    <t>Oak Chair</t>
  </si>
  <si>
    <t>Pine Chair</t>
  </si>
  <si>
    <t>oak</t>
  </si>
  <si>
    <t>Oak Table</t>
  </si>
  <si>
    <t>Pine Table</t>
  </si>
  <si>
    <t>Pine</t>
  </si>
  <si>
    <t>FirstMonthInvestFor1</t>
  </si>
  <si>
    <t>FirstMonthInvestFor2</t>
  </si>
  <si>
    <t>FirstMonthInvestFor3</t>
  </si>
  <si>
    <t>FirstMonthInvestFor4</t>
  </si>
  <si>
    <t>SecondMonthInvestFor1</t>
  </si>
  <si>
    <t>SecondMonthInvestFor2</t>
  </si>
  <si>
    <t>SecondMonthInvestFor3</t>
  </si>
  <si>
    <t>ThirdMonthInvestFor1</t>
  </si>
  <si>
    <t>ThirdMonthInvestFor2</t>
  </si>
  <si>
    <t>FourthMonthInvestFor1</t>
  </si>
  <si>
    <t>Cash on hand</t>
  </si>
  <si>
    <t>at start</t>
  </si>
  <si>
    <t>AfterMonth1Transaction</t>
  </si>
  <si>
    <t>AfterMonth2Transaction</t>
  </si>
  <si>
    <t>AfterMonth3Transaction</t>
  </si>
  <si>
    <t>AfterMonth4Transaction</t>
  </si>
  <si>
    <t>At start of month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</si>
</sst>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7" sqref="B7"/>
    </sheetView>
  </sheetViews>
  <sheetFormatPr defaultColWidth="11.421875" defaultRowHeight="12.75"/>
  <cols>
    <col min="1" max="16384" width="8.8515625" style="0" customWidth="1"/>
  </cols>
  <sheetData>
    <row r="1" spans="1:2" ht="12">
      <c r="A1" t="s">
        <v>35</v>
      </c>
      <c r="B1" s="1">
        <v>0</v>
      </c>
    </row>
    <row r="2" spans="1:2" ht="12">
      <c r="A2" t="s">
        <v>36</v>
      </c>
      <c r="B2" s="1">
        <v>6.999999999770415</v>
      </c>
    </row>
    <row r="3" spans="1:2" ht="12">
      <c r="A3" t="s">
        <v>32</v>
      </c>
      <c r="B3" s="1">
        <v>30</v>
      </c>
    </row>
    <row r="4" spans="1:2" ht="12">
      <c r="A4" t="s">
        <v>33</v>
      </c>
      <c r="B4" s="1">
        <v>0</v>
      </c>
    </row>
    <row r="6" spans="1:4" ht="12">
      <c r="A6" t="s">
        <v>34</v>
      </c>
      <c r="B6">
        <f>17*B1+5*B3</f>
        <v>150</v>
      </c>
      <c r="C6" t="s">
        <v>10</v>
      </c>
      <c r="D6">
        <v>150</v>
      </c>
    </row>
    <row r="7" spans="1:4" ht="12">
      <c r="A7" t="s">
        <v>37</v>
      </c>
      <c r="B7">
        <f>30*B2+13*B4</f>
        <v>209.99999999311245</v>
      </c>
      <c r="C7" t="s">
        <v>10</v>
      </c>
      <c r="D7">
        <v>210</v>
      </c>
    </row>
    <row r="9" spans="1:2" ht="12">
      <c r="A9" t="s">
        <v>5</v>
      </c>
      <c r="B9">
        <f>40*(B1+B2)+15*(B3+B4)</f>
        <v>729.9999999908166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Formulas="1" workbookViewId="0" topLeftCell="A1">
      <selection activeCell="B28" sqref="B28"/>
    </sheetView>
  </sheetViews>
  <sheetFormatPr defaultColWidth="11.421875" defaultRowHeight="12.75"/>
  <cols>
    <col min="1" max="1" width="13.00390625" style="0" customWidth="1"/>
    <col min="2" max="2" width="12.421875" style="0" customWidth="1"/>
    <col min="3" max="16384" width="8.8515625" style="0" customWidth="1"/>
  </cols>
  <sheetData>
    <row r="1" spans="1:2" ht="12">
      <c r="A1" t="s">
        <v>0</v>
      </c>
      <c r="B1" s="1">
        <v>1150</v>
      </c>
    </row>
    <row r="2" spans="1:2" ht="12">
      <c r="A2" t="s">
        <v>1</v>
      </c>
      <c r="B2" s="1">
        <v>0</v>
      </c>
    </row>
    <row r="3" spans="1:2" ht="12">
      <c r="A3" t="s">
        <v>2</v>
      </c>
      <c r="B3" s="1">
        <v>400</v>
      </c>
    </row>
    <row r="4" spans="1:2" ht="12">
      <c r="A4" t="s">
        <v>4</v>
      </c>
      <c r="B4" s="1">
        <v>250</v>
      </c>
    </row>
    <row r="5" spans="1:3" ht="12">
      <c r="A5" t="s">
        <v>3</v>
      </c>
      <c r="B5">
        <f>A_sold+B_sold</f>
        <v>650</v>
      </c>
      <c r="C5" t="s">
        <v>11</v>
      </c>
    </row>
    <row r="6" spans="1:4" ht="12">
      <c r="A6" t="s">
        <v>8</v>
      </c>
      <c r="B6">
        <f>2*Raw_Produced+2*B5</f>
        <v>1300</v>
      </c>
      <c r="C6" t="s">
        <v>10</v>
      </c>
      <c r="D6">
        <v>1300</v>
      </c>
    </row>
    <row r="7" spans="1:4" ht="12">
      <c r="A7" t="s">
        <v>9</v>
      </c>
      <c r="B7">
        <f>2*B_sold</f>
        <v>500</v>
      </c>
      <c r="C7" t="s">
        <v>10</v>
      </c>
      <c r="D7">
        <v>500</v>
      </c>
    </row>
    <row r="8" spans="1:2" ht="12">
      <c r="A8" t="s">
        <v>5</v>
      </c>
      <c r="B8">
        <f>11*B3+23*B4</f>
        <v>10150</v>
      </c>
    </row>
    <row r="9" spans="1:2" ht="12">
      <c r="A9" t="s">
        <v>6</v>
      </c>
      <c r="B9">
        <f>5*B1</f>
        <v>5750</v>
      </c>
    </row>
    <row r="10" spans="1:2" ht="12">
      <c r="A10" t="s">
        <v>7</v>
      </c>
      <c r="B10">
        <f>B8-B9</f>
        <v>4400</v>
      </c>
    </row>
    <row r="12" spans="1:4" ht="12">
      <c r="A12" t="s">
        <v>12</v>
      </c>
      <c r="B12">
        <f>B1+B2</f>
        <v>1150</v>
      </c>
      <c r="C12" t="s">
        <v>11</v>
      </c>
      <c r="D12">
        <f>B5+2*B4</f>
        <v>1150</v>
      </c>
    </row>
    <row r="22" spans="1:2" ht="12">
      <c r="A22" t="s">
        <v>0</v>
      </c>
      <c r="B22">
        <v>1150</v>
      </c>
    </row>
    <row r="23" spans="1:2" ht="12">
      <c r="A23" t="s">
        <v>1</v>
      </c>
      <c r="B23">
        <v>0</v>
      </c>
    </row>
    <row r="24" spans="1:2" ht="12">
      <c r="A24" t="s">
        <v>2</v>
      </c>
      <c r="B24">
        <v>400</v>
      </c>
    </row>
    <row r="25" spans="1:2" ht="12">
      <c r="A25" t="s">
        <v>4</v>
      </c>
      <c r="B25">
        <v>250</v>
      </c>
    </row>
    <row r="26" spans="1:3" ht="12">
      <c r="A26" t="s">
        <v>3</v>
      </c>
      <c r="B26">
        <v>650</v>
      </c>
      <c r="C26" t="s">
        <v>11</v>
      </c>
    </row>
    <row r="27" spans="1:4" ht="12">
      <c r="A27" t="s">
        <v>8</v>
      </c>
      <c r="B27">
        <v>1300</v>
      </c>
      <c r="C27" t="s">
        <v>10</v>
      </c>
      <c r="D27">
        <v>1300</v>
      </c>
    </row>
    <row r="28" spans="1:4" ht="12">
      <c r="A28" t="s">
        <v>9</v>
      </c>
      <c r="B28">
        <v>500</v>
      </c>
      <c r="C28" t="s">
        <v>10</v>
      </c>
      <c r="D28">
        <v>500</v>
      </c>
    </row>
    <row r="29" spans="1:2" ht="12">
      <c r="A29" t="s">
        <v>5</v>
      </c>
      <c r="B29">
        <v>10150</v>
      </c>
    </row>
    <row r="30" spans="1:2" ht="12">
      <c r="A30" t="s">
        <v>6</v>
      </c>
      <c r="B30">
        <v>5750</v>
      </c>
    </row>
    <row r="31" spans="1:2" ht="12">
      <c r="A31" t="s">
        <v>7</v>
      </c>
      <c r="B31" s="2">
        <v>4400</v>
      </c>
    </row>
    <row r="33" spans="1:4" ht="12">
      <c r="A33" t="s">
        <v>12</v>
      </c>
      <c r="B33">
        <v>1150</v>
      </c>
      <c r="C33" t="s">
        <v>11</v>
      </c>
      <c r="D33">
        <v>1150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showFormulas="1" workbookViewId="0" topLeftCell="A1">
      <selection activeCell="B52" sqref="B52"/>
    </sheetView>
  </sheetViews>
  <sheetFormatPr defaultColWidth="11.421875" defaultRowHeight="12.75"/>
  <cols>
    <col min="1" max="1" width="18.421875" style="0" customWidth="1"/>
    <col min="2" max="2" width="18.00390625" style="0" customWidth="1"/>
    <col min="3" max="16384" width="8.8515625" style="0" customWidth="1"/>
  </cols>
  <sheetData>
    <row r="1" spans="1:2" ht="12">
      <c r="A1" t="s">
        <v>19</v>
      </c>
      <c r="B1" s="1">
        <v>0</v>
      </c>
    </row>
    <row r="2" spans="1:2" ht="12">
      <c r="A2" t="s">
        <v>13</v>
      </c>
      <c r="B2" s="1">
        <v>0</v>
      </c>
    </row>
    <row r="3" spans="1:2" ht="12">
      <c r="A3" t="s">
        <v>18</v>
      </c>
      <c r="B3" s="1">
        <v>2600</v>
      </c>
    </row>
    <row r="4" spans="1:2" ht="12">
      <c r="A4" t="s">
        <v>14</v>
      </c>
      <c r="B4" s="1">
        <v>740</v>
      </c>
    </row>
    <row r="5" spans="1:2" ht="12">
      <c r="A5" t="s">
        <v>15</v>
      </c>
      <c r="B5" s="1">
        <v>480</v>
      </c>
    </row>
    <row r="6" spans="1:4" ht="12">
      <c r="A6" t="s">
        <v>16</v>
      </c>
      <c r="B6">
        <f>0.2*B1+0.3*B2+0.4*B3-B4</f>
        <v>300</v>
      </c>
      <c r="C6" t="s">
        <v>29</v>
      </c>
      <c r="D6">
        <f>B9+B10</f>
        <v>300</v>
      </c>
    </row>
    <row r="7" spans="1:4" ht="12">
      <c r="A7" t="s">
        <v>17</v>
      </c>
      <c r="B7">
        <f>0.3*B1+0.4*B2+0.4*B3+B4-B5</f>
        <v>1300</v>
      </c>
      <c r="C7" t="s">
        <v>29</v>
      </c>
      <c r="D7">
        <f>B11+B12</f>
        <v>1300</v>
      </c>
    </row>
    <row r="8" spans="1:4" ht="12">
      <c r="A8" t="s">
        <v>20</v>
      </c>
      <c r="B8">
        <f>0.5*B1+0.3*B2+0.2*B3+B5</f>
        <v>1000</v>
      </c>
      <c r="C8" t="s">
        <v>29</v>
      </c>
      <c r="D8">
        <f>B13+B14</f>
        <v>1000</v>
      </c>
    </row>
    <row r="9" spans="1:2" ht="12">
      <c r="A9" t="s">
        <v>21</v>
      </c>
      <c r="B9" s="1">
        <v>0</v>
      </c>
    </row>
    <row r="10" spans="1:2" ht="12">
      <c r="A10" t="s">
        <v>22</v>
      </c>
      <c r="B10" s="1">
        <v>300</v>
      </c>
    </row>
    <row r="11" spans="1:2" ht="12">
      <c r="A11" t="s">
        <v>23</v>
      </c>
      <c r="B11" s="1">
        <v>1000</v>
      </c>
    </row>
    <row r="12" spans="1:2" ht="12">
      <c r="A12" t="s">
        <v>24</v>
      </c>
      <c r="B12" s="1">
        <v>300</v>
      </c>
    </row>
    <row r="13" spans="1:2" ht="12">
      <c r="A13" t="s">
        <v>25</v>
      </c>
      <c r="B13" s="1">
        <v>1000</v>
      </c>
    </row>
    <row r="14" spans="1:2" ht="12">
      <c r="A14" t="s">
        <v>26</v>
      </c>
      <c r="B14" s="1">
        <v>0</v>
      </c>
    </row>
    <row r="16" spans="1:4" ht="12">
      <c r="A16" t="s">
        <v>27</v>
      </c>
      <c r="B16">
        <f>B9+B11+B13</f>
        <v>2000</v>
      </c>
      <c r="C16" t="s">
        <v>10</v>
      </c>
      <c r="D16">
        <v>2000</v>
      </c>
    </row>
    <row r="17" spans="1:4" ht="12">
      <c r="A17" t="s">
        <v>28</v>
      </c>
      <c r="B17">
        <f>B10+B12+B14</f>
        <v>600</v>
      </c>
      <c r="C17" t="s">
        <v>10</v>
      </c>
      <c r="D17">
        <v>600</v>
      </c>
    </row>
    <row r="19" spans="1:4" ht="12">
      <c r="A19" t="s">
        <v>30</v>
      </c>
      <c r="B19">
        <f>(6*B9+8*B11+10*B13)/B16</f>
        <v>9</v>
      </c>
      <c r="C19" t="s">
        <v>29</v>
      </c>
      <c r="D19">
        <v>9</v>
      </c>
    </row>
    <row r="20" spans="1:4" ht="12">
      <c r="A20" t="s">
        <v>31</v>
      </c>
      <c r="B20">
        <f>(6*B10+8*B12+10*B14)/B17</f>
        <v>7</v>
      </c>
      <c r="C20" t="s">
        <v>29</v>
      </c>
      <c r="D20">
        <v>7</v>
      </c>
    </row>
    <row r="22" spans="1:2" ht="12">
      <c r="A22" t="s">
        <v>5</v>
      </c>
      <c r="B22">
        <f>11*B16+6*B17</f>
        <v>25600</v>
      </c>
    </row>
    <row r="23" spans="1:2" ht="12">
      <c r="A23" t="s">
        <v>6</v>
      </c>
      <c r="B23">
        <f>3.4*B1+3*B2+2.6*B3+B4+1.5*B5</f>
        <v>8220</v>
      </c>
    </row>
    <row r="24" spans="1:2" ht="12">
      <c r="A24" t="s">
        <v>7</v>
      </c>
      <c r="B24">
        <f>B22-B23</f>
        <v>17380</v>
      </c>
    </row>
    <row r="29" spans="1:2" ht="12">
      <c r="A29" t="s">
        <v>19</v>
      </c>
      <c r="B29">
        <v>0</v>
      </c>
    </row>
    <row r="30" spans="1:2" ht="12">
      <c r="A30" t="s">
        <v>13</v>
      </c>
      <c r="B30">
        <v>0</v>
      </c>
    </row>
    <row r="31" spans="1:2" ht="12">
      <c r="A31" t="s">
        <v>18</v>
      </c>
      <c r="B31">
        <v>2600</v>
      </c>
    </row>
    <row r="32" spans="1:2" ht="12">
      <c r="A32" t="s">
        <v>14</v>
      </c>
      <c r="B32">
        <v>740</v>
      </c>
    </row>
    <row r="33" spans="1:2" ht="12">
      <c r="A33" t="s">
        <v>15</v>
      </c>
      <c r="B33">
        <v>480</v>
      </c>
    </row>
    <row r="34" spans="1:4" ht="12">
      <c r="A34" t="s">
        <v>16</v>
      </c>
      <c r="B34">
        <v>300</v>
      </c>
      <c r="C34" t="s">
        <v>29</v>
      </c>
      <c r="D34">
        <v>300</v>
      </c>
    </row>
    <row r="35" spans="1:4" ht="12">
      <c r="A35" t="s">
        <v>17</v>
      </c>
      <c r="B35">
        <v>1300</v>
      </c>
      <c r="C35" t="s">
        <v>29</v>
      </c>
      <c r="D35">
        <v>1300</v>
      </c>
    </row>
    <row r="36" spans="1:4" ht="12">
      <c r="A36" t="s">
        <v>20</v>
      </c>
      <c r="B36">
        <v>1000</v>
      </c>
      <c r="C36" t="s">
        <v>29</v>
      </c>
      <c r="D36">
        <v>1000</v>
      </c>
    </row>
    <row r="37" spans="1:2" ht="12">
      <c r="A37" t="s">
        <v>21</v>
      </c>
      <c r="B37">
        <v>0</v>
      </c>
    </row>
    <row r="38" spans="1:2" ht="12">
      <c r="A38" t="s">
        <v>22</v>
      </c>
      <c r="B38">
        <v>300</v>
      </c>
    </row>
    <row r="39" spans="1:2" ht="12">
      <c r="A39" t="s">
        <v>23</v>
      </c>
      <c r="B39">
        <v>1000</v>
      </c>
    </row>
    <row r="40" spans="1:2" ht="12">
      <c r="A40" t="s">
        <v>24</v>
      </c>
      <c r="B40">
        <v>300</v>
      </c>
    </row>
    <row r="41" spans="1:2" ht="12">
      <c r="A41" t="s">
        <v>25</v>
      </c>
      <c r="B41">
        <v>1000</v>
      </c>
    </row>
    <row r="42" spans="1:2" ht="12">
      <c r="A42" t="s">
        <v>26</v>
      </c>
      <c r="B42">
        <v>0</v>
      </c>
    </row>
    <row r="44" spans="1:4" ht="12">
      <c r="A44" t="s">
        <v>27</v>
      </c>
      <c r="B44">
        <v>2000</v>
      </c>
      <c r="C44" t="s">
        <v>10</v>
      </c>
      <c r="D44">
        <v>2000</v>
      </c>
    </row>
    <row r="45" spans="1:4" ht="12">
      <c r="A45" t="s">
        <v>28</v>
      </c>
      <c r="B45">
        <v>600</v>
      </c>
      <c r="C45" t="s">
        <v>10</v>
      </c>
      <c r="D45">
        <v>600</v>
      </c>
    </row>
    <row r="47" spans="1:4" ht="12">
      <c r="A47" t="s">
        <v>30</v>
      </c>
      <c r="B47">
        <v>9</v>
      </c>
      <c r="C47" t="s">
        <v>29</v>
      </c>
      <c r="D47">
        <v>9</v>
      </c>
    </row>
    <row r="48" spans="1:4" ht="12">
      <c r="A48" t="s">
        <v>31</v>
      </c>
      <c r="B48">
        <v>7</v>
      </c>
      <c r="C48" t="s">
        <v>29</v>
      </c>
      <c r="D48">
        <v>7</v>
      </c>
    </row>
    <row r="50" spans="1:2" ht="12">
      <c r="A50" t="s">
        <v>5</v>
      </c>
      <c r="B50">
        <v>25600</v>
      </c>
    </row>
    <row r="51" spans="1:2" ht="12">
      <c r="A51" t="s">
        <v>6</v>
      </c>
      <c r="B51">
        <v>8220</v>
      </c>
    </row>
    <row r="52" spans="1:2" ht="12">
      <c r="A52" t="s">
        <v>7</v>
      </c>
      <c r="B52" s="2">
        <v>17380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showFormulas="1" tabSelected="1" workbookViewId="0" topLeftCell="A1">
      <selection activeCell="B30" sqref="B30"/>
    </sheetView>
  </sheetViews>
  <sheetFormatPr defaultColWidth="11.421875" defaultRowHeight="12.75"/>
  <cols>
    <col min="1" max="1" width="11.28125" style="0" customWidth="1"/>
    <col min="2" max="2" width="55.00390625" style="3" customWidth="1"/>
  </cols>
  <sheetData>
    <row r="1" spans="1:2" ht="12">
      <c r="A1" t="s">
        <v>38</v>
      </c>
      <c r="B1" s="4">
        <v>0</v>
      </c>
    </row>
    <row r="2" spans="1:2" ht="12">
      <c r="A2" t="s">
        <v>39</v>
      </c>
      <c r="B2" s="4">
        <v>0</v>
      </c>
    </row>
    <row r="3" spans="1:2" ht="12">
      <c r="A3" t="s">
        <v>40</v>
      </c>
      <c r="B3" s="4">
        <v>0</v>
      </c>
    </row>
    <row r="4" spans="1:2" ht="12">
      <c r="A4" t="s">
        <v>41</v>
      </c>
      <c r="B4" s="4">
        <v>200</v>
      </c>
    </row>
    <row r="5" spans="1:2" ht="12">
      <c r="A5" t="s">
        <v>42</v>
      </c>
      <c r="B5" s="4">
        <v>199.80020015832434</v>
      </c>
    </row>
    <row r="6" spans="1:2" ht="12">
      <c r="A6" t="s">
        <v>43</v>
      </c>
      <c r="B6" s="4">
        <v>0</v>
      </c>
    </row>
    <row r="7" spans="1:2" ht="12">
      <c r="A7" t="s">
        <v>44</v>
      </c>
      <c r="B7" s="4">
        <v>100.19979984167567</v>
      </c>
    </row>
    <row r="8" spans="1:2" ht="12">
      <c r="A8" t="s">
        <v>45</v>
      </c>
      <c r="B8" s="4">
        <v>0</v>
      </c>
    </row>
    <row r="9" spans="1:2" ht="12">
      <c r="A9" t="s">
        <v>46</v>
      </c>
      <c r="B9" s="4">
        <v>0</v>
      </c>
    </row>
    <row r="10" spans="1:2" ht="12">
      <c r="A10" t="s">
        <v>47</v>
      </c>
      <c r="B10" s="4">
        <v>50.000000210961694</v>
      </c>
    </row>
    <row r="15" ht="12">
      <c r="A15" t="s">
        <v>48</v>
      </c>
    </row>
    <row r="16" spans="1:2" ht="12">
      <c r="A16" t="s">
        <v>49</v>
      </c>
      <c r="B16" s="3">
        <v>400</v>
      </c>
    </row>
    <row r="17" spans="1:2" ht="12">
      <c r="A17" t="s">
        <v>50</v>
      </c>
      <c r="B17" s="3">
        <f>B16+400-600-FirstMonthInvestFor1-FirstMonthInvestFor2-FirstMonthInvestFor3-FirstMonthInvestFor4</f>
        <v>0</v>
      </c>
    </row>
    <row r="18" spans="1:2" ht="12">
      <c r="A18" t="s">
        <v>51</v>
      </c>
      <c r="B18" s="3">
        <f>B17+800-500+FirstMonthInvestFor1*1.001-SecondMonthInvestFor1-SecondMonthInvestFor2-SecondMonthInvestFor3</f>
        <v>0</v>
      </c>
    </row>
    <row r="19" spans="1:2" ht="12">
      <c r="A19" t="s">
        <v>52</v>
      </c>
      <c r="B19" s="3">
        <f>B18+300-500+1.001*SecondMonthInvestFor1+1.005^2*FirstMonthInvestFor2-ThirdMonthInvestFor1-ThirdMonthInvestFor2</f>
        <v>3.5848265156346315E-07</v>
      </c>
    </row>
    <row r="20" spans="1:2" ht="12">
      <c r="A20" t="s">
        <v>53</v>
      </c>
      <c r="B20" s="3">
        <f>B19+300-250+1.001*ThirdMonthInvestFor1+1.005^2*SecondMonthInvestFor2+1.01^3*FirstMonthInvestFor3-FourthMonthInvestFor1</f>
        <v>1.4752098564940752E-07</v>
      </c>
    </row>
    <row r="21" spans="1:2" ht="12">
      <c r="A21" t="s">
        <v>54</v>
      </c>
      <c r="B21" s="5">
        <f>B20+1.001*FourthMonthInvestFor1+1.005^2*ThirdMonthInvestFor2+1.01^3*SecondMonthInvestFor3+1.02^4*FirstMonthInvestFor4</f>
        <v>369.77238633537195</v>
      </c>
    </row>
    <row r="33" spans="1:2" ht="12">
      <c r="A33" t="s">
        <v>38</v>
      </c>
      <c r="B33" s="6">
        <v>0</v>
      </c>
    </row>
    <row r="34" spans="1:2" ht="12">
      <c r="A34" t="s">
        <v>39</v>
      </c>
      <c r="B34" s="6">
        <v>0</v>
      </c>
    </row>
    <row r="35" spans="1:2" ht="12">
      <c r="A35" t="s">
        <v>40</v>
      </c>
      <c r="B35" s="6">
        <v>0</v>
      </c>
    </row>
    <row r="36" spans="1:2" ht="12">
      <c r="A36" t="s">
        <v>41</v>
      </c>
      <c r="B36" s="6">
        <v>200</v>
      </c>
    </row>
    <row r="37" spans="1:2" ht="12">
      <c r="A37" t="s">
        <v>42</v>
      </c>
      <c r="B37" s="6">
        <v>199.8</v>
      </c>
    </row>
    <row r="38" spans="1:2" ht="12">
      <c r="A38" t="s">
        <v>43</v>
      </c>
      <c r="B38" s="6">
        <v>0</v>
      </c>
    </row>
    <row r="39" spans="1:2" ht="12">
      <c r="A39" t="s">
        <v>44</v>
      </c>
      <c r="B39" s="6">
        <v>100.2</v>
      </c>
    </row>
    <row r="40" spans="1:2" ht="12">
      <c r="A40" t="s">
        <v>45</v>
      </c>
      <c r="B40" s="6">
        <v>0</v>
      </c>
    </row>
    <row r="41" spans="1:2" ht="12">
      <c r="A41" t="s">
        <v>46</v>
      </c>
      <c r="B41" s="6">
        <v>0</v>
      </c>
    </row>
    <row r="42" spans="1:2" ht="12">
      <c r="A42" t="s">
        <v>47</v>
      </c>
      <c r="B42" s="6">
        <v>50</v>
      </c>
    </row>
    <row r="43" ht="12">
      <c r="B43" s="6"/>
    </row>
    <row r="44" ht="12">
      <c r="B44" s="6"/>
    </row>
    <row r="45" ht="12">
      <c r="B45" s="6"/>
    </row>
    <row r="46" ht="12">
      <c r="B46" s="6"/>
    </row>
    <row r="47" spans="1:2" ht="12">
      <c r="A47" t="s">
        <v>48</v>
      </c>
      <c r="B47" s="6"/>
    </row>
    <row r="48" spans="1:2" ht="12">
      <c r="A48" t="s">
        <v>49</v>
      </c>
      <c r="B48" s="6">
        <v>400</v>
      </c>
    </row>
    <row r="49" spans="1:2" ht="12">
      <c r="A49" t="s">
        <v>50</v>
      </c>
      <c r="B49" s="6">
        <v>0</v>
      </c>
    </row>
    <row r="50" spans="1:2" ht="12">
      <c r="A50" t="s">
        <v>51</v>
      </c>
      <c r="B50" s="6">
        <v>0</v>
      </c>
    </row>
    <row r="51" spans="1:2" ht="12">
      <c r="A51" t="s">
        <v>52</v>
      </c>
      <c r="B51" s="6">
        <v>0</v>
      </c>
    </row>
    <row r="52" spans="1:2" ht="12">
      <c r="A52" t="s">
        <v>53</v>
      </c>
      <c r="B52" s="6">
        <v>0</v>
      </c>
    </row>
    <row r="53" spans="1:2" ht="12">
      <c r="A53" t="s">
        <v>54</v>
      </c>
      <c r="B53" s="6">
        <v>369.77238633537195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Salamon</dc:creator>
  <cp:keywords/>
  <dc:description/>
  <cp:lastModifiedBy>Peter Salamon</cp:lastModifiedBy>
  <cp:lastPrinted>2007-04-17T22:52:59Z</cp:lastPrinted>
  <dcterms:created xsi:type="dcterms:W3CDTF">2007-04-17T22:07:07Z</dcterms:created>
  <dcterms:modified xsi:type="dcterms:W3CDTF">2007-04-17T22:54:31Z</dcterms:modified>
  <cp:category/>
  <cp:version/>
  <cp:contentType/>
  <cp:contentStatus/>
</cp:coreProperties>
</file>